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197" documentId="8_{5FE09FEE-4193-445A-925B-DC5A71D98D68}" xr6:coauthVersionLast="47" xr6:coauthVersionMax="47" xr10:uidLastSave="{51122DFD-4A3B-489A-A50F-CD9E3C766A5C}"/>
  <bookViews>
    <workbookView xWindow="-110" yWindow="-110" windowWidth="19420" windowHeight="10420" xr2:uid="{00000000-000D-0000-FFFF-FFFF00000000}"/>
  </bookViews>
  <sheets>
    <sheet name="T. Eggar" sheetId="8" r:id="rId1"/>
    <sheet name="Sheet1" sheetId="13" state="hidden" r:id="rId2"/>
    <sheet name="I. Lanaghan" sheetId="9" r:id="rId3"/>
    <sheet name="S. Deasley" sheetId="10" r:id="rId4"/>
    <sheet name="M. Brown" sheetId="11" r:id="rId5"/>
    <sheet name="S. Vaughan" sheetId="12" r:id="rId6"/>
    <sheet name="S. Payne" sheetId="17" r:id="rId7"/>
    <sheet name="N. Granger" sheetId="15" r:id="rId8"/>
  </sheets>
  <definedNames>
    <definedName name="_xlnm._FilterDatabase" localSheetId="7" hidden="1">'N. Granger'!$F$5:$F$33</definedName>
    <definedName name="_xlnm._FilterDatabase" localSheetId="0" hidden="1">'T. Eggar'!$A$4:$P$4</definedName>
    <definedName name="_xlnm.Print_Area" localSheetId="2">'I. Lanaghan'!$A$1:$F$36</definedName>
    <definedName name="_xlnm.Print_Area" localSheetId="4">'M. Brown'!$A$1:$F$37</definedName>
    <definedName name="_xlnm.Print_Area" localSheetId="7">'N. Granger'!$A$1:$F$76</definedName>
    <definedName name="_xlnm.Print_Area" localSheetId="3">'S. Deasley'!$A$1:$F$36</definedName>
    <definedName name="_xlnm.Print_Area" localSheetId="5">'S. Vaughan'!$A$1:$F$34</definedName>
    <definedName name="_xlnm.Print_Area" localSheetId="0">'T. Eggar'!$A$1:$F$68</definedName>
    <definedName name="_xlnm.Print_Titles" localSheetId="2">'I. Lanaghan'!$1:$2</definedName>
    <definedName name="_xlnm.Print_Titles" localSheetId="3">'S. Deasley'!$1:$2</definedName>
    <definedName name="_xlnm.Print_Titles" localSheetId="0">'T. Eggar'!$1:$2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17" l="1"/>
  <c r="F70" i="17"/>
  <c r="F69" i="17"/>
  <c r="F65" i="17"/>
  <c r="F53" i="17"/>
  <c r="F8" i="17" l="1"/>
  <c r="F13" i="17"/>
  <c r="F15" i="17"/>
  <c r="F18" i="17"/>
  <c r="F28" i="17"/>
  <c r="F34" i="17"/>
  <c r="F36" i="17"/>
  <c r="F37" i="17"/>
  <c r="F39" i="17"/>
  <c r="F40" i="17"/>
  <c r="F44" i="17"/>
  <c r="F45" i="17"/>
  <c r="F70" i="15" l="1"/>
  <c r="F65" i="15"/>
  <c r="F61" i="15"/>
  <c r="F58" i="15"/>
  <c r="F56" i="15"/>
  <c r="F54" i="15"/>
  <c r="F53" i="15"/>
  <c r="F46" i="15"/>
  <c r="F45" i="15"/>
  <c r="F38" i="15"/>
  <c r="F6" i="15"/>
  <c r="F8" i="15"/>
  <c r="F11" i="15"/>
  <c r="F15" i="15"/>
  <c r="F16" i="15"/>
  <c r="F23" i="15"/>
  <c r="F25" i="15"/>
  <c r="F26" i="15"/>
  <c r="F27" i="15"/>
  <c r="F12" i="9" l="1"/>
  <c r="F9" i="9"/>
  <c r="F6" i="9"/>
  <c r="F58" i="8"/>
  <c r="F57" i="8"/>
  <c r="F44" i="8"/>
  <c r="F13" i="8"/>
  <c r="F11" i="8"/>
  <c r="F9" i="8"/>
  <c r="F25" i="11"/>
  <c r="F19" i="12" l="1"/>
  <c r="F59" i="8"/>
  <c r="F45" i="8"/>
  <c r="F36" i="8"/>
  <c r="F26" i="10"/>
  <c r="F29" i="12"/>
  <c r="F17" i="12"/>
  <c r="F29" i="11"/>
  <c r="F16" i="11"/>
  <c r="F14" i="10"/>
  <c r="F10" i="8"/>
  <c r="F35" i="8"/>
  <c r="F32" i="8"/>
</calcChain>
</file>

<file path=xl/sharedStrings.xml><?xml version="1.0" encoding="utf-8"?>
<sst xmlns="http://schemas.openxmlformats.org/spreadsheetml/2006/main" count="637" uniqueCount="50">
  <si>
    <t>Travel Date</t>
  </si>
  <si>
    <t>Expenses type</t>
  </si>
  <si>
    <t>Hotel Nights</t>
  </si>
  <si>
    <t>Purpose of Travel</t>
  </si>
  <si>
    <t>Amount</t>
  </si>
  <si>
    <t>UK Air Travel</t>
  </si>
  <si>
    <t>Internal Meeting</t>
  </si>
  <si>
    <t>UK Public Transport</t>
  </si>
  <si>
    <t>UK Taxi</t>
  </si>
  <si>
    <t>UK Accommodation</t>
  </si>
  <si>
    <t>Conference Attendance</t>
  </si>
  <si>
    <t>UK Parking</t>
  </si>
  <si>
    <t>UK Subsistence</t>
  </si>
  <si>
    <t>External Meeting</t>
  </si>
  <si>
    <t>Air Travel</t>
  </si>
  <si>
    <t>Business Mileage</t>
  </si>
  <si>
    <t>Parking</t>
  </si>
  <si>
    <t>Foreign Subsistence</t>
  </si>
  <si>
    <t>Foreign Public Transport</t>
  </si>
  <si>
    <t>Foreign Parking</t>
  </si>
  <si>
    <t>Foreign Taxi</t>
  </si>
  <si>
    <t>T.Eggar - Voluntary Disclosure of Expenditure 2024</t>
  </si>
  <si>
    <t>I. lanaghan - Voluntary Disclosure of Expenditure 2024</t>
  </si>
  <si>
    <t>S. Deasley - Voluntary Disclosure of Expenditure 2024</t>
  </si>
  <si>
    <t>S. Vaughan - Voluntary Disclosure of Expenditure 2024</t>
  </si>
  <si>
    <t>UK Air travel</t>
  </si>
  <si>
    <t>Taxi</t>
  </si>
  <si>
    <t>UK Public transport</t>
  </si>
  <si>
    <t>M. Brown - Voluntary Disclosure of Expenditure 2024</t>
  </si>
  <si>
    <t>NA</t>
  </si>
  <si>
    <t>Board Meeting</t>
  </si>
  <si>
    <t>UK Subsistence (5 NSTA staff)</t>
  </si>
  <si>
    <t>Meeting With External Bodies</t>
  </si>
  <si>
    <t>Voluntary Disclosure of Expenditure 2024 - Nic Granger</t>
  </si>
  <si>
    <t>International Air Travel</t>
  </si>
  <si>
    <t>Conference Attendance (cancelled due to purdah)</t>
  </si>
  <si>
    <t>Foreign  Accommodation</t>
  </si>
  <si>
    <t xml:space="preserve">Conference Attendance </t>
  </si>
  <si>
    <t>Car Rental</t>
  </si>
  <si>
    <t>Foreign Air Travel</t>
  </si>
  <si>
    <t>Foreign Accommodation</t>
  </si>
  <si>
    <t>Ink cartridges for home NSTA printer</t>
  </si>
  <si>
    <t>UK Mileage</t>
  </si>
  <si>
    <t>Public Transport</t>
  </si>
  <si>
    <t>Accommodation</t>
  </si>
  <si>
    <t xml:space="preserve">UK Subsistence </t>
  </si>
  <si>
    <t xml:space="preserve">Internal Meeting </t>
  </si>
  <si>
    <t>Airport parking for three days</t>
  </si>
  <si>
    <t>S. Payne - Voluntary Disclosure of Expenditure 2024</t>
  </si>
  <si>
    <t>Business 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</si>
</sst>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5" fillId="0" borderId="1" xfId="0" applyFont="1" applyBorder="1"/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43" fontId="0" fillId="0" borderId="0" xfId="2" applyFont="1"/>
    <xf numFmtId="43" fontId="0" fillId="0" borderId="0" xfId="2" applyFont="1" applyFill="1"/>
    <xf numFmtId="43" fontId="5" fillId="0" borderId="0" xfId="2" applyFont="1"/>
    <xf numFmtId="0" fontId="2" fillId="0" borderId="0" xfId="0" applyFont="1"/>
    <xf numFmtId="0" fontId="7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5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5" fontId="5" fillId="0" borderId="1" xfId="0" applyNumberFormat="1" applyFont="1" applyBorder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  <xf numFmtId="17" fontId="4" fillId="3" borderId="1" xfId="0" applyNumberFormat="1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7" fontId="5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5" fontId="5" fillId="0" borderId="1" xfId="0" applyNumberFormat="1" applyFont="1" applyBorder="1" applyAlignment="1">
      <alignment horizontal="center"/>
    </xf>
    <xf numFmtId="15" fontId="4" fillId="0" borderId="0" xfId="0" applyNumberFormat="1" applyFont="1" applyAlignment="1">
      <alignment horizontal="center"/>
    </xf>
    <xf numFmtId="17" fontId="4" fillId="3" borderId="1" xfId="0" applyNumberFormat="1" applyFont="1" applyFill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5" fontId="4" fillId="0" borderId="1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right" vertical="center"/>
    </xf>
    <xf numFmtId="15" fontId="5" fillId="0" borderId="6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8" fontId="0" fillId="0" borderId="0" xfId="0" applyNumberFormat="1" applyAlignment="1">
      <alignment horizontal="right" vertical="center"/>
    </xf>
    <xf numFmtId="0" fontId="4" fillId="0" borderId="0" xfId="0" applyFont="1" applyAlignment="1">
      <alignment vertical="center"/>
    </xf>
    <xf numFmtId="8" fontId="5" fillId="0" borderId="1" xfId="0" applyNumberFormat="1" applyFont="1" applyBorder="1" applyAlignment="1">
      <alignment horizontal="right" vertical="center"/>
    </xf>
    <xf numFmtId="0" fontId="5" fillId="0" borderId="7" xfId="0" applyFont="1" applyBorder="1"/>
    <xf numFmtId="0" fontId="3" fillId="2" borderId="1" xfId="0" applyFont="1" applyFill="1" applyBorder="1" applyAlignment="1">
      <alignment horizontal="right" vertical="center"/>
    </xf>
    <xf numFmtId="8" fontId="4" fillId="0" borderId="0" xfId="0" applyNumberFormat="1" applyFont="1" applyAlignment="1">
      <alignment horizontal="right" vertical="center"/>
    </xf>
    <xf numFmtId="17" fontId="4" fillId="3" borderId="1" xfId="0" applyNumberFormat="1" applyFont="1" applyFill="1" applyBorder="1" applyAlignment="1">
      <alignment horizontal="left" vertical="center" indent="1"/>
    </xf>
    <xf numFmtId="8" fontId="4" fillId="0" borderId="0" xfId="0" applyNumberFormat="1" applyFont="1"/>
    <xf numFmtId="0" fontId="4" fillId="0" borderId="0" xfId="0" applyFont="1"/>
    <xf numFmtId="14" fontId="4" fillId="0" borderId="0" xfId="0" applyNumberFormat="1" applyFont="1"/>
    <xf numFmtId="0" fontId="0" fillId="0" borderId="0" xfId="0" applyAlignment="1">
      <alignment horizontal="right" vertical="center"/>
    </xf>
    <xf numFmtId="17" fontId="0" fillId="3" borderId="6" xfId="0" applyNumberFormat="1" applyFill="1" applyBorder="1" applyAlignment="1">
      <alignment horizontal="center"/>
    </xf>
    <xf numFmtId="8" fontId="4" fillId="0" borderId="7" xfId="0" applyNumberFormat="1" applyFont="1" applyBorder="1" applyAlignment="1">
      <alignment horizontal="right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4" fillId="0" borderId="7" xfId="0" applyFont="1" applyBorder="1" applyAlignment="1">
      <alignment vertical="center"/>
    </xf>
    <xf numFmtId="15" fontId="4" fillId="0" borderId="7" xfId="0" applyNumberFormat="1" applyFont="1" applyBorder="1" applyAlignment="1">
      <alignment horizontal="left" vertical="center" inden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14" fontId="0" fillId="0" borderId="0" xfId="0" applyNumberFormat="1"/>
    <xf numFmtId="8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vertical="center"/>
    </xf>
    <xf numFmtId="17" fontId="8" fillId="3" borderId="1" xfId="0" applyNumberFormat="1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P67"/>
  <sheetViews>
    <sheetView tabSelected="1" workbookViewId="0">
      <selection activeCell="B2" sqref="B2:F2"/>
    </sheetView>
  </sheetViews>
  <sheetFormatPr defaultRowHeight="14.5" x14ac:dyDescent="0.35"/>
  <cols>
    <col min="1" max="1" width="2.7265625" customWidth="1"/>
    <col min="2" max="2" width="18" style="32" customWidth="1"/>
    <col min="3" max="3" width="27.81640625" style="15" customWidth="1"/>
    <col min="4" max="4" width="12.1796875" style="1" customWidth="1"/>
    <col min="5" max="5" width="31.08984375" style="15" customWidth="1"/>
    <col min="6" max="6" width="12.08984375" customWidth="1"/>
    <col min="7" max="7" width="17.81640625" bestFit="1" customWidth="1"/>
    <col min="8" max="9" width="10.54296875" customWidth="1"/>
    <col min="10" max="10" width="10.54296875" style="19" customWidth="1"/>
    <col min="11" max="11" width="11.54296875" style="19" bestFit="1" customWidth="1"/>
    <col min="12" max="12" width="10.54296875" style="19" bestFit="1" customWidth="1"/>
    <col min="13" max="13" width="9.54296875" style="19" bestFit="1" customWidth="1"/>
    <col min="14" max="16" width="9.1796875" style="19"/>
  </cols>
  <sheetData>
    <row r="1" spans="2:7" ht="15" thickBot="1" x14ac:dyDescent="0.4">
      <c r="B1" s="24"/>
      <c r="D1" s="16"/>
      <c r="F1" s="15"/>
    </row>
    <row r="2" spans="2:7" ht="15" thickBot="1" x14ac:dyDescent="0.4">
      <c r="B2" s="69" t="s">
        <v>21</v>
      </c>
      <c r="C2" s="70"/>
      <c r="D2" s="70"/>
      <c r="E2" s="71"/>
      <c r="F2" s="72"/>
      <c r="G2" s="22"/>
    </row>
    <row r="3" spans="2:7" x14ac:dyDescent="0.35">
      <c r="B3" s="25"/>
      <c r="C3" s="73"/>
      <c r="D3" s="73"/>
      <c r="E3" s="73"/>
      <c r="F3" s="73"/>
    </row>
    <row r="4" spans="2:7" x14ac:dyDescent="0.35">
      <c r="B4" s="26">
        <v>45292</v>
      </c>
      <c r="D4" s="16"/>
      <c r="F4" s="17"/>
    </row>
    <row r="5" spans="2:7" x14ac:dyDescent="0.35">
      <c r="B5" s="27" t="s">
        <v>0</v>
      </c>
      <c r="C5" s="2" t="s">
        <v>1</v>
      </c>
      <c r="D5" s="4" t="s">
        <v>2</v>
      </c>
      <c r="E5" s="3" t="s">
        <v>3</v>
      </c>
      <c r="F5" s="8" t="s">
        <v>4</v>
      </c>
    </row>
    <row r="6" spans="2:7" x14ac:dyDescent="0.35">
      <c r="B6" s="28">
        <v>45306</v>
      </c>
      <c r="C6" s="13" t="s">
        <v>7</v>
      </c>
      <c r="D6" s="11"/>
      <c r="E6" s="5" t="s">
        <v>6</v>
      </c>
      <c r="F6" s="14">
        <v>8.24</v>
      </c>
    </row>
    <row r="7" spans="2:7" x14ac:dyDescent="0.35">
      <c r="B7" s="28">
        <v>45307</v>
      </c>
      <c r="C7" s="13" t="s">
        <v>16</v>
      </c>
      <c r="D7" s="11"/>
      <c r="E7" s="5" t="s">
        <v>6</v>
      </c>
      <c r="F7" s="14">
        <v>10.5</v>
      </c>
    </row>
    <row r="8" spans="2:7" x14ac:dyDescent="0.35">
      <c r="B8" s="28">
        <v>45307</v>
      </c>
      <c r="C8" s="13" t="s">
        <v>7</v>
      </c>
      <c r="D8" s="11"/>
      <c r="E8" s="5" t="s">
        <v>6</v>
      </c>
      <c r="F8" s="14">
        <v>2.7</v>
      </c>
    </row>
    <row r="9" spans="2:7" x14ac:dyDescent="0.35">
      <c r="B9" s="28">
        <v>45307</v>
      </c>
      <c r="C9" s="13" t="s">
        <v>12</v>
      </c>
      <c r="D9" s="11"/>
      <c r="E9" s="5" t="s">
        <v>6</v>
      </c>
      <c r="F9" s="14">
        <f>44.99/2</f>
        <v>22.495000000000001</v>
      </c>
    </row>
    <row r="10" spans="2:7" x14ac:dyDescent="0.35">
      <c r="B10" s="28">
        <v>45308</v>
      </c>
      <c r="C10" s="13" t="s">
        <v>9</v>
      </c>
      <c r="D10" s="11">
        <v>1</v>
      </c>
      <c r="E10" s="5" t="s">
        <v>6</v>
      </c>
      <c r="F10" s="14">
        <f>136.49+3.6</f>
        <v>140.09</v>
      </c>
    </row>
    <row r="11" spans="2:7" x14ac:dyDescent="0.35">
      <c r="B11" s="28">
        <v>45308</v>
      </c>
      <c r="C11" s="13" t="s">
        <v>7</v>
      </c>
      <c r="D11" s="11"/>
      <c r="E11" s="5" t="s">
        <v>6</v>
      </c>
      <c r="F11" s="14">
        <f>12.9+1.4</f>
        <v>14.3</v>
      </c>
    </row>
    <row r="12" spans="2:7" x14ac:dyDescent="0.35">
      <c r="B12" s="28">
        <v>45308</v>
      </c>
      <c r="C12" s="13" t="s">
        <v>8</v>
      </c>
      <c r="D12" s="11"/>
      <c r="E12" s="5" t="s">
        <v>6</v>
      </c>
      <c r="F12" s="14">
        <v>17</v>
      </c>
    </row>
    <row r="13" spans="2:7" x14ac:dyDescent="0.35">
      <c r="B13" s="28">
        <v>45309</v>
      </c>
      <c r="C13" s="13" t="s">
        <v>7</v>
      </c>
      <c r="D13" s="11"/>
      <c r="E13" s="5" t="s">
        <v>6</v>
      </c>
      <c r="F13" s="14">
        <f>2.7+15.75</f>
        <v>18.45</v>
      </c>
    </row>
    <row r="14" spans="2:7" x14ac:dyDescent="0.35">
      <c r="B14" s="28">
        <v>45309</v>
      </c>
      <c r="C14" s="13" t="s">
        <v>26</v>
      </c>
      <c r="D14" s="11"/>
      <c r="E14" s="5" t="s">
        <v>6</v>
      </c>
      <c r="F14" s="14">
        <v>33.200000000000003</v>
      </c>
    </row>
    <row r="15" spans="2:7" x14ac:dyDescent="0.35">
      <c r="B15" s="28">
        <v>45311</v>
      </c>
      <c r="C15" s="13" t="s">
        <v>7</v>
      </c>
      <c r="D15" s="11"/>
      <c r="E15" s="5" t="s">
        <v>6</v>
      </c>
      <c r="F15" s="14">
        <v>49.74</v>
      </c>
    </row>
    <row r="16" spans="2:7" x14ac:dyDescent="0.35">
      <c r="B16" s="28">
        <v>45316</v>
      </c>
      <c r="C16" s="13" t="s">
        <v>5</v>
      </c>
      <c r="D16" s="11"/>
      <c r="E16" s="5" t="s">
        <v>13</v>
      </c>
      <c r="F16" s="14">
        <v>3.24</v>
      </c>
    </row>
    <row r="17" spans="2:16" x14ac:dyDescent="0.35">
      <c r="B17" s="28">
        <v>45317</v>
      </c>
      <c r="C17" s="13" t="s">
        <v>5</v>
      </c>
      <c r="D17" s="11"/>
      <c r="E17" s="5" t="s">
        <v>13</v>
      </c>
      <c r="F17" s="14">
        <v>19.989999999999998</v>
      </c>
    </row>
    <row r="18" spans="2:16" x14ac:dyDescent="0.35">
      <c r="B18" s="28">
        <v>45320</v>
      </c>
      <c r="C18" s="13" t="s">
        <v>5</v>
      </c>
      <c r="D18" s="11"/>
      <c r="E18" s="5" t="s">
        <v>13</v>
      </c>
      <c r="F18" s="14">
        <v>160.94999999999999</v>
      </c>
    </row>
    <row r="19" spans="2:16" x14ac:dyDescent="0.35">
      <c r="B19" s="28"/>
      <c r="C19" s="18"/>
      <c r="D19" s="16"/>
      <c r="F19" s="17"/>
    </row>
    <row r="20" spans="2:16" x14ac:dyDescent="0.35">
      <c r="B20" s="26">
        <v>45323</v>
      </c>
      <c r="D20" s="16"/>
      <c r="F20" s="17"/>
    </row>
    <row r="21" spans="2:16" x14ac:dyDescent="0.35">
      <c r="B21" s="27" t="s">
        <v>0</v>
      </c>
      <c r="C21" s="2" t="s">
        <v>1</v>
      </c>
      <c r="D21" s="4" t="s">
        <v>2</v>
      </c>
      <c r="E21" s="3" t="s">
        <v>3</v>
      </c>
      <c r="F21" s="8" t="s">
        <v>4</v>
      </c>
    </row>
    <row r="22" spans="2:16" x14ac:dyDescent="0.35">
      <c r="B22" s="28">
        <v>45342</v>
      </c>
      <c r="C22" s="13" t="s">
        <v>7</v>
      </c>
      <c r="D22" s="11"/>
      <c r="E22" s="5" t="s">
        <v>10</v>
      </c>
      <c r="F22" s="14">
        <v>5.5</v>
      </c>
    </row>
    <row r="23" spans="2:16" x14ac:dyDescent="0.35">
      <c r="B23" s="28">
        <v>45342</v>
      </c>
      <c r="C23" s="13" t="s">
        <v>16</v>
      </c>
      <c r="D23" s="11"/>
      <c r="E23" s="5" t="s">
        <v>10</v>
      </c>
      <c r="F23" s="14">
        <v>25</v>
      </c>
    </row>
    <row r="24" spans="2:16" x14ac:dyDescent="0.35">
      <c r="B24" s="28">
        <v>45342</v>
      </c>
      <c r="C24" s="13" t="s">
        <v>49</v>
      </c>
      <c r="D24" s="11"/>
      <c r="E24" s="5" t="s">
        <v>10</v>
      </c>
      <c r="F24" s="14">
        <v>10.8</v>
      </c>
    </row>
    <row r="25" spans="2:16" x14ac:dyDescent="0.35">
      <c r="B25" s="28">
        <v>45348</v>
      </c>
      <c r="C25" s="13" t="s">
        <v>7</v>
      </c>
      <c r="D25" s="11"/>
      <c r="E25" s="5" t="s">
        <v>13</v>
      </c>
      <c r="F25" s="14">
        <v>16.489999999999998</v>
      </c>
    </row>
    <row r="26" spans="2:16" x14ac:dyDescent="0.35">
      <c r="B26" s="28">
        <v>45348</v>
      </c>
      <c r="C26" s="13" t="s">
        <v>49</v>
      </c>
      <c r="D26" s="11"/>
      <c r="E26" s="5" t="s">
        <v>13</v>
      </c>
      <c r="F26" s="14">
        <v>10.8</v>
      </c>
    </row>
    <row r="27" spans="2:16" x14ac:dyDescent="0.35">
      <c r="B27" s="28">
        <v>45348</v>
      </c>
      <c r="C27" s="13" t="s">
        <v>16</v>
      </c>
      <c r="D27" s="11"/>
      <c r="E27" s="5" t="s">
        <v>13</v>
      </c>
      <c r="F27" s="14">
        <v>21</v>
      </c>
    </row>
    <row r="28" spans="2:16" x14ac:dyDescent="0.35">
      <c r="B28" s="28">
        <v>45348</v>
      </c>
      <c r="C28" s="13" t="s">
        <v>7</v>
      </c>
      <c r="D28" s="11"/>
      <c r="E28" s="5" t="s">
        <v>13</v>
      </c>
      <c r="F28" s="14">
        <v>5.4</v>
      </c>
    </row>
    <row r="29" spans="2:16" x14ac:dyDescent="0.35">
      <c r="B29" s="29"/>
      <c r="C29" s="18"/>
      <c r="F29" s="9"/>
      <c r="J29" s="20"/>
      <c r="K29" s="20"/>
      <c r="L29" s="20"/>
      <c r="M29" s="20"/>
      <c r="N29" s="20"/>
      <c r="O29" s="20"/>
      <c r="P29" s="20"/>
    </row>
    <row r="30" spans="2:16" x14ac:dyDescent="0.35">
      <c r="B30" s="30">
        <v>45352</v>
      </c>
      <c r="F30" s="7"/>
      <c r="J30" s="20"/>
      <c r="K30" s="20"/>
      <c r="L30" s="20"/>
      <c r="M30" s="20"/>
      <c r="N30" s="20"/>
      <c r="O30" s="20"/>
      <c r="P30" s="20"/>
    </row>
    <row r="31" spans="2:16" x14ac:dyDescent="0.35">
      <c r="B31" s="27" t="s">
        <v>0</v>
      </c>
      <c r="C31" s="2" t="s">
        <v>1</v>
      </c>
      <c r="D31" s="4" t="s">
        <v>2</v>
      </c>
      <c r="E31" s="3" t="s">
        <v>3</v>
      </c>
      <c r="F31" s="8" t="s">
        <v>4</v>
      </c>
      <c r="J31" s="20"/>
      <c r="K31" s="20"/>
      <c r="L31" s="20"/>
      <c r="M31" s="20"/>
      <c r="N31" s="20"/>
      <c r="O31" s="20"/>
      <c r="P31" s="20"/>
    </row>
    <row r="32" spans="2:16" x14ac:dyDescent="0.35">
      <c r="B32" s="28">
        <v>45357</v>
      </c>
      <c r="C32" s="13" t="s">
        <v>5</v>
      </c>
      <c r="D32" s="11"/>
      <c r="E32" s="5" t="s">
        <v>6</v>
      </c>
      <c r="F32" s="12">
        <f>192.03+7.5</f>
        <v>199.53</v>
      </c>
      <c r="J32" s="20"/>
      <c r="K32" s="20"/>
      <c r="L32" s="20"/>
      <c r="M32" s="20"/>
      <c r="N32" s="20"/>
      <c r="O32" s="20"/>
      <c r="P32" s="20"/>
    </row>
    <row r="33" spans="2:16" x14ac:dyDescent="0.35">
      <c r="B33" s="28">
        <v>45357</v>
      </c>
      <c r="C33" s="13" t="s">
        <v>26</v>
      </c>
      <c r="D33" s="11"/>
      <c r="E33" s="5" t="s">
        <v>6</v>
      </c>
      <c r="F33" s="12">
        <v>68</v>
      </c>
      <c r="J33" s="20"/>
      <c r="K33" s="20"/>
      <c r="L33" s="20"/>
      <c r="M33" s="20"/>
      <c r="N33" s="20"/>
      <c r="O33" s="20"/>
      <c r="P33" s="20"/>
    </row>
    <row r="34" spans="2:16" x14ac:dyDescent="0.35">
      <c r="B34" s="28">
        <v>45358</v>
      </c>
      <c r="C34" s="13" t="s">
        <v>26</v>
      </c>
      <c r="D34" s="11"/>
      <c r="E34" s="5" t="s">
        <v>6</v>
      </c>
      <c r="F34" s="12">
        <v>70.5</v>
      </c>
      <c r="J34" s="20"/>
      <c r="K34" s="20"/>
      <c r="L34" s="20"/>
      <c r="M34" s="20"/>
      <c r="N34" s="20"/>
      <c r="O34" s="20"/>
      <c r="P34" s="20"/>
    </row>
    <row r="35" spans="2:16" x14ac:dyDescent="0.35">
      <c r="B35" s="28">
        <v>45363</v>
      </c>
      <c r="C35" s="13" t="s">
        <v>5</v>
      </c>
      <c r="D35" s="11"/>
      <c r="E35" s="5" t="s">
        <v>6</v>
      </c>
      <c r="F35" s="12">
        <f>107.03+7.5</f>
        <v>114.53</v>
      </c>
      <c r="J35" s="20"/>
      <c r="K35" s="20"/>
      <c r="L35" s="20"/>
      <c r="M35" s="20"/>
      <c r="N35" s="20"/>
      <c r="O35" s="20"/>
      <c r="P35" s="20"/>
    </row>
    <row r="36" spans="2:16" x14ac:dyDescent="0.35">
      <c r="B36" s="28">
        <v>45363</v>
      </c>
      <c r="C36" s="13" t="s">
        <v>9</v>
      </c>
      <c r="D36" s="11"/>
      <c r="E36" s="5" t="s">
        <v>6</v>
      </c>
      <c r="F36" s="14">
        <f>88.5</f>
        <v>88.5</v>
      </c>
      <c r="J36" s="20"/>
      <c r="K36" s="20"/>
      <c r="L36" s="20"/>
      <c r="M36" s="20"/>
      <c r="N36" s="20"/>
      <c r="O36" s="20"/>
      <c r="P36" s="20"/>
    </row>
    <row r="37" spans="2:16" x14ac:dyDescent="0.35">
      <c r="B37" s="28">
        <v>45363</v>
      </c>
      <c r="C37" s="13" t="s">
        <v>26</v>
      </c>
      <c r="D37" s="11"/>
      <c r="E37" s="5" t="s">
        <v>6</v>
      </c>
      <c r="F37" s="14">
        <v>68</v>
      </c>
      <c r="J37" s="20"/>
      <c r="K37" s="20"/>
      <c r="L37" s="20"/>
      <c r="M37" s="20"/>
      <c r="N37" s="20"/>
      <c r="O37" s="20"/>
      <c r="P37" s="20"/>
    </row>
    <row r="38" spans="2:16" x14ac:dyDescent="0.35">
      <c r="B38" s="28">
        <v>45364</v>
      </c>
      <c r="C38" s="13" t="s">
        <v>26</v>
      </c>
      <c r="D38" s="11"/>
      <c r="E38" s="5" t="s">
        <v>6</v>
      </c>
      <c r="F38" s="14">
        <v>70.5</v>
      </c>
      <c r="J38" s="20"/>
      <c r="K38" s="20"/>
      <c r="L38" s="20"/>
      <c r="M38" s="20"/>
      <c r="N38" s="20"/>
      <c r="O38" s="20"/>
      <c r="P38" s="20"/>
    </row>
    <row r="40" spans="2:16" ht="15.5" customHeight="1" x14ac:dyDescent="0.35">
      <c r="B40" s="30">
        <v>45383</v>
      </c>
      <c r="F40" s="7"/>
    </row>
    <row r="41" spans="2:16" x14ac:dyDescent="0.35">
      <c r="B41" s="27" t="s">
        <v>0</v>
      </c>
      <c r="C41" s="2" t="s">
        <v>1</v>
      </c>
      <c r="D41" s="4" t="s">
        <v>2</v>
      </c>
      <c r="E41" s="3" t="s">
        <v>3</v>
      </c>
      <c r="F41" s="8" t="s">
        <v>4</v>
      </c>
    </row>
    <row r="42" spans="2:16" x14ac:dyDescent="0.35">
      <c r="B42" s="28">
        <v>45391</v>
      </c>
      <c r="C42" s="13" t="s">
        <v>16</v>
      </c>
      <c r="D42" s="11"/>
      <c r="E42" s="5" t="s">
        <v>6</v>
      </c>
      <c r="F42" s="14">
        <v>4.2</v>
      </c>
      <c r="J42" s="20"/>
      <c r="K42" s="20"/>
      <c r="L42" s="20"/>
      <c r="M42" s="20"/>
      <c r="N42" s="20"/>
      <c r="O42" s="20"/>
      <c r="P42" s="20"/>
    </row>
    <row r="43" spans="2:16" x14ac:dyDescent="0.35">
      <c r="B43" s="28">
        <v>45391</v>
      </c>
      <c r="C43" s="13" t="s">
        <v>15</v>
      </c>
      <c r="D43" s="11"/>
      <c r="E43" s="5" t="s">
        <v>6</v>
      </c>
      <c r="F43" s="14">
        <v>5.4</v>
      </c>
      <c r="J43" s="20"/>
      <c r="K43" s="20"/>
      <c r="L43" s="20"/>
      <c r="M43" s="20"/>
      <c r="N43" s="20"/>
      <c r="O43" s="20"/>
      <c r="P43" s="20"/>
    </row>
    <row r="44" spans="2:16" x14ac:dyDescent="0.35">
      <c r="B44" s="28">
        <v>45391</v>
      </c>
      <c r="C44" s="13" t="s">
        <v>7</v>
      </c>
      <c r="D44" s="11"/>
      <c r="E44" s="5" t="s">
        <v>6</v>
      </c>
      <c r="F44" s="14">
        <f>5.5+27.1</f>
        <v>32.6</v>
      </c>
      <c r="J44" s="20"/>
      <c r="K44" s="20"/>
      <c r="L44" s="20"/>
      <c r="M44" s="20"/>
      <c r="N44" s="20"/>
      <c r="O44" s="20"/>
      <c r="P44" s="20"/>
    </row>
    <row r="45" spans="2:16" x14ac:dyDescent="0.35">
      <c r="B45" s="28">
        <v>45398</v>
      </c>
      <c r="C45" s="13" t="s">
        <v>5</v>
      </c>
      <c r="D45" s="11"/>
      <c r="E45" s="5" t="s">
        <v>6</v>
      </c>
      <c r="F45" s="14">
        <f>380.41+7.5</f>
        <v>387.91</v>
      </c>
      <c r="J45" s="20"/>
      <c r="K45" s="20"/>
      <c r="L45" s="20"/>
      <c r="M45" s="20"/>
      <c r="N45" s="20"/>
      <c r="O45" s="20"/>
      <c r="P45" s="20"/>
    </row>
    <row r="46" spans="2:16" x14ac:dyDescent="0.35">
      <c r="B46" s="28">
        <v>45398</v>
      </c>
      <c r="C46" s="13" t="s">
        <v>26</v>
      </c>
      <c r="D46" s="11"/>
      <c r="E46" s="5" t="s">
        <v>6</v>
      </c>
      <c r="F46" s="14">
        <v>68</v>
      </c>
      <c r="J46" s="20"/>
      <c r="K46" s="20"/>
      <c r="L46" s="20"/>
      <c r="M46" s="20"/>
      <c r="N46" s="20"/>
      <c r="O46" s="20"/>
      <c r="P46" s="20"/>
    </row>
    <row r="47" spans="2:16" x14ac:dyDescent="0.35">
      <c r="B47" s="28">
        <v>45398</v>
      </c>
      <c r="C47" s="13" t="s">
        <v>9</v>
      </c>
      <c r="D47" s="11"/>
      <c r="E47" s="5" t="s">
        <v>6</v>
      </c>
      <c r="F47" s="14">
        <v>130</v>
      </c>
      <c r="J47" s="20"/>
      <c r="K47" s="20"/>
      <c r="L47" s="20"/>
      <c r="M47" s="20"/>
      <c r="N47" s="20"/>
      <c r="O47" s="20"/>
      <c r="P47" s="20"/>
    </row>
    <row r="48" spans="2:16" x14ac:dyDescent="0.35">
      <c r="B48" s="28">
        <v>45399</v>
      </c>
      <c r="C48" s="13" t="s">
        <v>26</v>
      </c>
      <c r="D48" s="11"/>
      <c r="E48" s="5" t="s">
        <v>6</v>
      </c>
      <c r="F48" s="14">
        <v>74</v>
      </c>
      <c r="J48" s="20"/>
      <c r="K48" s="20"/>
      <c r="L48" s="20"/>
      <c r="M48" s="20"/>
      <c r="N48" s="20"/>
      <c r="O48" s="20"/>
      <c r="P48" s="20"/>
    </row>
    <row r="49" spans="2:16" x14ac:dyDescent="0.35">
      <c r="B49" s="28">
        <v>45400</v>
      </c>
      <c r="C49" s="13" t="s">
        <v>49</v>
      </c>
      <c r="D49" s="11"/>
      <c r="E49" s="5" t="s">
        <v>6</v>
      </c>
      <c r="F49" s="14">
        <v>6.3</v>
      </c>
      <c r="J49" s="20"/>
      <c r="K49" s="20"/>
      <c r="L49" s="20"/>
      <c r="M49" s="20"/>
      <c r="N49" s="20"/>
      <c r="O49" s="20"/>
      <c r="P49" s="20"/>
    </row>
    <row r="50" spans="2:16" x14ac:dyDescent="0.35">
      <c r="B50" s="28">
        <v>45400</v>
      </c>
      <c r="C50" s="13" t="s">
        <v>12</v>
      </c>
      <c r="D50" s="11"/>
      <c r="E50" s="5" t="s">
        <v>6</v>
      </c>
      <c r="F50" s="14">
        <v>24</v>
      </c>
      <c r="J50" s="20"/>
      <c r="K50" s="20"/>
      <c r="L50" s="20"/>
      <c r="M50" s="20"/>
      <c r="N50" s="20"/>
      <c r="O50" s="20"/>
      <c r="P50" s="20"/>
    </row>
    <row r="51" spans="2:16" x14ac:dyDescent="0.35">
      <c r="B51" s="31"/>
      <c r="F51" s="6"/>
    </row>
    <row r="52" spans="2:16" x14ac:dyDescent="0.35">
      <c r="B52" s="30">
        <v>45413</v>
      </c>
      <c r="C52" s="18"/>
      <c r="F52" s="9"/>
    </row>
    <row r="53" spans="2:16" x14ac:dyDescent="0.35">
      <c r="B53" s="27" t="s">
        <v>0</v>
      </c>
      <c r="C53" s="2" t="s">
        <v>1</v>
      </c>
      <c r="D53" s="4" t="s">
        <v>2</v>
      </c>
      <c r="E53" s="3" t="s">
        <v>3</v>
      </c>
      <c r="F53" s="8" t="s">
        <v>4</v>
      </c>
    </row>
    <row r="54" spans="2:16" x14ac:dyDescent="0.35">
      <c r="B54" s="28">
        <v>45413</v>
      </c>
      <c r="C54" s="13" t="s">
        <v>16</v>
      </c>
      <c r="D54" s="11"/>
      <c r="E54" s="5" t="s">
        <v>6</v>
      </c>
      <c r="F54" s="14">
        <v>22</v>
      </c>
      <c r="J54" s="20"/>
      <c r="K54" s="20"/>
      <c r="L54" s="20"/>
      <c r="M54" s="20"/>
      <c r="N54" s="20"/>
      <c r="O54" s="20"/>
      <c r="P54" s="20"/>
    </row>
    <row r="55" spans="2:16" x14ac:dyDescent="0.35">
      <c r="B55" s="28">
        <v>45413</v>
      </c>
      <c r="C55" s="13" t="s">
        <v>49</v>
      </c>
      <c r="D55" s="11"/>
      <c r="E55" s="5" t="s">
        <v>6</v>
      </c>
      <c r="F55" s="14">
        <v>11.25</v>
      </c>
      <c r="J55" s="20"/>
      <c r="K55" s="20"/>
      <c r="L55" s="20"/>
      <c r="M55" s="20"/>
      <c r="N55" s="20"/>
      <c r="O55" s="20"/>
      <c r="P55" s="20"/>
    </row>
    <row r="56" spans="2:16" x14ac:dyDescent="0.35">
      <c r="B56" s="28">
        <v>45413</v>
      </c>
      <c r="C56" s="13" t="s">
        <v>27</v>
      </c>
      <c r="D56" s="11"/>
      <c r="E56" s="5" t="s">
        <v>6</v>
      </c>
      <c r="F56" s="14">
        <v>49.14</v>
      </c>
      <c r="J56" s="20"/>
      <c r="K56" s="20"/>
      <c r="L56" s="20"/>
      <c r="M56" s="20"/>
      <c r="N56" s="20"/>
      <c r="O56" s="20"/>
      <c r="P56" s="20"/>
    </row>
    <row r="57" spans="2:16" x14ac:dyDescent="0.35">
      <c r="B57" s="28">
        <v>45433</v>
      </c>
      <c r="C57" s="13" t="s">
        <v>27</v>
      </c>
      <c r="D57" s="11"/>
      <c r="E57" s="5" t="s">
        <v>6</v>
      </c>
      <c r="F57" s="14">
        <f>8.5+26</f>
        <v>34.5</v>
      </c>
      <c r="J57" s="20"/>
      <c r="K57" s="20"/>
      <c r="L57" s="20"/>
      <c r="M57" s="20"/>
      <c r="N57" s="20"/>
      <c r="O57" s="20"/>
      <c r="P57" s="20"/>
    </row>
    <row r="58" spans="2:16" x14ac:dyDescent="0.35">
      <c r="B58" s="28">
        <v>45433</v>
      </c>
      <c r="C58" s="13" t="s">
        <v>12</v>
      </c>
      <c r="D58" s="11"/>
      <c r="E58" s="5" t="s">
        <v>6</v>
      </c>
      <c r="F58" s="14">
        <f>(7.95+180+15.5)/8</f>
        <v>25.431249999999999</v>
      </c>
      <c r="J58" s="20"/>
      <c r="K58" s="20"/>
      <c r="L58" s="20"/>
      <c r="M58" s="20"/>
      <c r="N58" s="20"/>
      <c r="O58" s="20"/>
      <c r="P58" s="20"/>
    </row>
    <row r="59" spans="2:16" x14ac:dyDescent="0.35">
      <c r="B59" s="28">
        <v>45434</v>
      </c>
      <c r="C59" s="13" t="s">
        <v>5</v>
      </c>
      <c r="D59" s="11"/>
      <c r="E59" s="5" t="s">
        <v>6</v>
      </c>
      <c r="F59" s="14">
        <f>281.02+7.5</f>
        <v>288.52</v>
      </c>
      <c r="J59" s="20"/>
      <c r="K59" s="20"/>
      <c r="L59" s="20"/>
      <c r="M59" s="20"/>
      <c r="N59" s="20"/>
      <c r="O59" s="20"/>
      <c r="P59" s="20"/>
    </row>
    <row r="60" spans="2:16" x14ac:dyDescent="0.35">
      <c r="B60" s="28">
        <v>45434</v>
      </c>
      <c r="C60" s="13" t="s">
        <v>9</v>
      </c>
      <c r="D60" s="11"/>
      <c r="E60" s="5" t="s">
        <v>6</v>
      </c>
      <c r="F60" s="14">
        <v>96.6</v>
      </c>
      <c r="J60" s="20"/>
      <c r="K60" s="20"/>
      <c r="L60" s="20"/>
      <c r="M60" s="20"/>
      <c r="N60" s="20"/>
      <c r="O60" s="20"/>
      <c r="P60" s="20"/>
    </row>
    <row r="61" spans="2:16" x14ac:dyDescent="0.35">
      <c r="B61" s="28">
        <v>45434</v>
      </c>
      <c r="C61" s="13" t="s">
        <v>26</v>
      </c>
      <c r="D61" s="11"/>
      <c r="E61" s="5" t="s">
        <v>6</v>
      </c>
      <c r="F61" s="14">
        <v>68</v>
      </c>
      <c r="J61" s="20"/>
      <c r="K61" s="20"/>
      <c r="L61" s="20"/>
      <c r="M61" s="20"/>
      <c r="N61" s="20"/>
      <c r="O61" s="20"/>
      <c r="P61" s="20"/>
    </row>
    <row r="62" spans="2:16" x14ac:dyDescent="0.35">
      <c r="B62" s="28">
        <v>45435</v>
      </c>
      <c r="C62" s="13" t="s">
        <v>26</v>
      </c>
      <c r="D62" s="11"/>
      <c r="E62" s="5" t="s">
        <v>6</v>
      </c>
      <c r="F62" s="14">
        <v>70.5</v>
      </c>
      <c r="J62" s="20"/>
      <c r="K62" s="20"/>
      <c r="L62" s="20"/>
      <c r="M62" s="20"/>
      <c r="N62" s="20"/>
      <c r="O62" s="20"/>
      <c r="P62" s="20"/>
    </row>
    <row r="63" spans="2:16" x14ac:dyDescent="0.35">
      <c r="B63" s="28">
        <v>45441</v>
      </c>
      <c r="C63" s="13" t="s">
        <v>25</v>
      </c>
      <c r="D63" s="11"/>
      <c r="E63" s="5" t="s">
        <v>13</v>
      </c>
      <c r="F63" s="14">
        <v>282.91000000000003</v>
      </c>
      <c r="J63" s="20"/>
      <c r="K63" s="20"/>
      <c r="L63" s="20"/>
      <c r="M63" s="20"/>
      <c r="N63" s="20"/>
      <c r="O63" s="20"/>
      <c r="P63" s="20"/>
    </row>
    <row r="64" spans="2:16" x14ac:dyDescent="0.35">
      <c r="B64" s="29"/>
      <c r="C64" s="18"/>
      <c r="F64" s="7"/>
    </row>
    <row r="65" spans="2:6" x14ac:dyDescent="0.35">
      <c r="B65" s="30">
        <v>45444</v>
      </c>
      <c r="C65" s="18"/>
      <c r="F65" s="9"/>
    </row>
    <row r="66" spans="2:6" x14ac:dyDescent="0.35">
      <c r="B66" s="27" t="s">
        <v>0</v>
      </c>
      <c r="C66" s="2" t="s">
        <v>1</v>
      </c>
      <c r="D66" s="4" t="s">
        <v>2</v>
      </c>
      <c r="E66" s="3" t="s">
        <v>3</v>
      </c>
      <c r="F66" s="8" t="s">
        <v>4</v>
      </c>
    </row>
    <row r="67" spans="2:6" x14ac:dyDescent="0.35">
      <c r="B67" s="28">
        <v>45448</v>
      </c>
      <c r="C67" s="13" t="s">
        <v>5</v>
      </c>
      <c r="D67" s="11"/>
      <c r="E67" s="5" t="s">
        <v>6</v>
      </c>
      <c r="F67" s="12">
        <v>123.52</v>
      </c>
    </row>
  </sheetData>
  <mergeCells count="2">
    <mergeCell ref="B2:F2"/>
    <mergeCell ref="C3:F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26D1D-043F-4CAA-8A51-B89645306AD2}">
  <sheetPr>
    <tabColor rgb="FF92D050"/>
  </sheetPr>
  <dimension ref="D4:D13"/>
  <sheetViews>
    <sheetView workbookViewId="0">
      <selection activeCell="H16" sqref="H16"/>
    </sheetView>
  </sheetViews>
  <sheetFormatPr defaultRowHeight="14.5" x14ac:dyDescent="0.35"/>
  <cols>
    <col min="4" max="4" width="22.81640625" bestFit="1" customWidth="1"/>
  </cols>
  <sheetData>
    <row r="4" spans="4:4" x14ac:dyDescent="0.35">
      <c r="D4" t="s">
        <v>9</v>
      </c>
    </row>
    <row r="5" spans="4:4" x14ac:dyDescent="0.35">
      <c r="D5" t="s">
        <v>14</v>
      </c>
    </row>
    <row r="6" spans="4:4" x14ac:dyDescent="0.35">
      <c r="D6" s="18" t="s">
        <v>12</v>
      </c>
    </row>
    <row r="7" spans="4:4" x14ac:dyDescent="0.35">
      <c r="D7" s="18" t="s">
        <v>17</v>
      </c>
    </row>
    <row r="8" spans="4:4" x14ac:dyDescent="0.35">
      <c r="D8" s="18" t="s">
        <v>7</v>
      </c>
    </row>
    <row r="9" spans="4:4" x14ac:dyDescent="0.35">
      <c r="D9" s="18" t="s">
        <v>18</v>
      </c>
    </row>
    <row r="10" spans="4:4" x14ac:dyDescent="0.35">
      <c r="D10" s="18" t="s">
        <v>11</v>
      </c>
    </row>
    <row r="11" spans="4:4" x14ac:dyDescent="0.35">
      <c r="D11" s="18" t="s">
        <v>19</v>
      </c>
    </row>
    <row r="12" spans="4:4" x14ac:dyDescent="0.35">
      <c r="D12" s="18" t="s">
        <v>8</v>
      </c>
    </row>
    <row r="13" spans="4:4" x14ac:dyDescent="0.35">
      <c r="D13" s="18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A7421-C2C9-40F1-88FB-23494BF32C85}">
  <sheetPr>
    <tabColor rgb="FF92D050"/>
    <pageSetUpPr fitToPage="1"/>
  </sheetPr>
  <dimension ref="B1:O35"/>
  <sheetViews>
    <sheetView workbookViewId="0"/>
  </sheetViews>
  <sheetFormatPr defaultRowHeight="14.5" x14ac:dyDescent="0.35"/>
  <cols>
    <col min="1" max="1" width="3.1796875" customWidth="1"/>
    <col min="2" max="2" width="18" style="1" customWidth="1"/>
    <col min="3" max="3" width="27.81640625" style="15" customWidth="1"/>
    <col min="4" max="4" width="12.1796875" style="1" customWidth="1"/>
    <col min="5" max="5" width="35.1796875" style="15" customWidth="1"/>
    <col min="6" max="6" width="11.6328125" customWidth="1"/>
    <col min="7" max="8" width="10.54296875" customWidth="1"/>
    <col min="9" max="9" width="10.54296875" style="19" customWidth="1"/>
    <col min="10" max="10" width="11.54296875" style="19" bestFit="1" customWidth="1"/>
    <col min="11" max="11" width="10.54296875" style="19" bestFit="1" customWidth="1"/>
    <col min="12" max="12" width="9.54296875" style="19" bestFit="1" customWidth="1"/>
    <col min="13" max="15" width="9.1796875" style="19"/>
  </cols>
  <sheetData>
    <row r="1" spans="2:15" ht="15" thickBot="1" x14ac:dyDescent="0.4">
      <c r="B1" s="16"/>
      <c r="D1" s="16"/>
      <c r="F1" s="15"/>
    </row>
    <row r="2" spans="2:15" ht="15" thickBot="1" x14ac:dyDescent="0.4">
      <c r="B2" s="69" t="s">
        <v>22</v>
      </c>
      <c r="C2" s="70"/>
      <c r="D2" s="70"/>
      <c r="E2" s="71"/>
      <c r="F2" s="72"/>
    </row>
    <row r="3" spans="2:15" x14ac:dyDescent="0.35">
      <c r="B3" s="47"/>
      <c r="C3" s="73"/>
      <c r="D3" s="73"/>
      <c r="E3" s="73"/>
      <c r="F3" s="73"/>
    </row>
    <row r="4" spans="2:15" x14ac:dyDescent="0.35">
      <c r="B4" s="38">
        <v>45292</v>
      </c>
      <c r="D4" s="16"/>
      <c r="F4" s="17"/>
    </row>
    <row r="5" spans="2:15" x14ac:dyDescent="0.35">
      <c r="B5" s="39" t="s">
        <v>0</v>
      </c>
      <c r="C5" s="2" t="s">
        <v>1</v>
      </c>
      <c r="D5" s="4" t="s">
        <v>2</v>
      </c>
      <c r="E5" s="3" t="s">
        <v>3</v>
      </c>
      <c r="F5" s="8" t="s">
        <v>4</v>
      </c>
    </row>
    <row r="6" spans="2:15" x14ac:dyDescent="0.35">
      <c r="B6" s="40">
        <v>45308</v>
      </c>
      <c r="C6" s="13" t="s">
        <v>5</v>
      </c>
      <c r="D6" s="11"/>
      <c r="E6" s="5" t="s">
        <v>6</v>
      </c>
      <c r="F6" s="14">
        <f>150.54+7.5</f>
        <v>158.04</v>
      </c>
      <c r="I6" s="20"/>
      <c r="J6" s="20"/>
      <c r="K6" s="20"/>
      <c r="L6" s="20"/>
      <c r="M6" s="20"/>
      <c r="N6" s="20"/>
      <c r="O6" s="20"/>
    </row>
    <row r="7" spans="2:15" x14ac:dyDescent="0.35">
      <c r="B7" s="40">
        <v>45308</v>
      </c>
      <c r="C7" s="13" t="s">
        <v>8</v>
      </c>
      <c r="D7" s="11"/>
      <c r="E7" s="5" t="s">
        <v>30</v>
      </c>
      <c r="F7" s="12">
        <v>25</v>
      </c>
    </row>
    <row r="8" spans="2:15" x14ac:dyDescent="0.35">
      <c r="B8" s="40">
        <v>45308</v>
      </c>
      <c r="C8" s="13" t="s">
        <v>9</v>
      </c>
      <c r="D8" s="11">
        <v>1</v>
      </c>
      <c r="E8" s="5" t="s">
        <v>30</v>
      </c>
      <c r="F8" s="12">
        <v>195</v>
      </c>
    </row>
    <row r="9" spans="2:15" x14ac:dyDescent="0.35">
      <c r="B9" s="40">
        <v>45308</v>
      </c>
      <c r="C9" s="13" t="s">
        <v>7</v>
      </c>
      <c r="D9" s="11"/>
      <c r="E9" s="5" t="s">
        <v>30</v>
      </c>
      <c r="F9" s="12">
        <f>5.6+2.8+2.7</f>
        <v>11.099999999999998</v>
      </c>
    </row>
    <row r="10" spans="2:15" x14ac:dyDescent="0.35">
      <c r="B10" s="40">
        <v>45309</v>
      </c>
      <c r="C10" s="13" t="s">
        <v>8</v>
      </c>
      <c r="D10" s="11"/>
      <c r="E10" s="5" t="s">
        <v>30</v>
      </c>
      <c r="F10" s="12">
        <v>26</v>
      </c>
    </row>
    <row r="11" spans="2:15" x14ac:dyDescent="0.35">
      <c r="B11" s="40">
        <v>45309</v>
      </c>
      <c r="C11" s="15" t="s">
        <v>7</v>
      </c>
      <c r="D11" s="11"/>
      <c r="E11" s="5" t="s">
        <v>30</v>
      </c>
      <c r="F11" s="49">
        <v>5.6</v>
      </c>
    </row>
    <row r="12" spans="2:15" x14ac:dyDescent="0.35">
      <c r="B12" s="40">
        <v>45309</v>
      </c>
      <c r="C12" s="13" t="s">
        <v>5</v>
      </c>
      <c r="D12" s="11"/>
      <c r="E12" s="5" t="s">
        <v>6</v>
      </c>
      <c r="F12" s="14">
        <f>189.49+7.5</f>
        <v>196.99</v>
      </c>
    </row>
    <row r="13" spans="2:15" x14ac:dyDescent="0.35">
      <c r="B13" s="50"/>
      <c r="C13" s="18"/>
      <c r="D13" s="16"/>
      <c r="F13" s="17"/>
    </row>
    <row r="14" spans="2:15" x14ac:dyDescent="0.35">
      <c r="B14" s="38">
        <v>45323</v>
      </c>
      <c r="D14" s="16"/>
      <c r="F14" s="17"/>
    </row>
    <row r="15" spans="2:15" x14ac:dyDescent="0.35">
      <c r="B15" s="39" t="s">
        <v>0</v>
      </c>
      <c r="C15" s="2" t="s">
        <v>1</v>
      </c>
      <c r="D15" s="4" t="s">
        <v>2</v>
      </c>
      <c r="E15" s="3" t="s">
        <v>3</v>
      </c>
      <c r="F15" s="8" t="s">
        <v>4</v>
      </c>
    </row>
    <row r="16" spans="2:15" x14ac:dyDescent="0.35">
      <c r="B16" s="40"/>
      <c r="C16" s="5"/>
      <c r="D16" s="11"/>
      <c r="E16" s="5"/>
      <c r="F16" s="14"/>
      <c r="I16" s="20"/>
      <c r="J16" s="20"/>
      <c r="K16" s="20"/>
      <c r="L16" s="20"/>
      <c r="M16" s="20"/>
      <c r="N16" s="20"/>
      <c r="O16" s="20"/>
    </row>
    <row r="17" spans="2:15" x14ac:dyDescent="0.35">
      <c r="B17" s="41"/>
      <c r="C17" s="18"/>
      <c r="F17" s="9"/>
      <c r="I17" s="20"/>
      <c r="J17" s="20"/>
      <c r="K17" s="20"/>
      <c r="L17" s="20"/>
      <c r="M17" s="20"/>
      <c r="N17" s="20"/>
      <c r="O17" s="20"/>
    </row>
    <row r="18" spans="2:15" x14ac:dyDescent="0.35">
      <c r="B18" s="42">
        <v>45352</v>
      </c>
      <c r="F18" s="7"/>
      <c r="I18" s="20"/>
      <c r="J18" s="20"/>
      <c r="K18" s="20"/>
      <c r="L18" s="20"/>
      <c r="M18" s="20"/>
      <c r="N18" s="20"/>
      <c r="O18" s="20"/>
    </row>
    <row r="19" spans="2:15" x14ac:dyDescent="0.35">
      <c r="B19" s="39" t="s">
        <v>0</v>
      </c>
      <c r="C19" s="2" t="s">
        <v>1</v>
      </c>
      <c r="D19" s="4" t="s">
        <v>2</v>
      </c>
      <c r="E19" s="3" t="s">
        <v>3</v>
      </c>
      <c r="F19" s="8" t="s">
        <v>4</v>
      </c>
      <c r="I19" s="20"/>
      <c r="J19" s="20"/>
      <c r="K19" s="20"/>
      <c r="L19" s="20"/>
      <c r="M19" s="20"/>
      <c r="N19" s="20"/>
      <c r="O19" s="20"/>
    </row>
    <row r="20" spans="2:15" x14ac:dyDescent="0.35">
      <c r="B20" s="40"/>
      <c r="C20" s="13"/>
      <c r="D20" s="11"/>
      <c r="E20" s="5"/>
      <c r="F20" s="14"/>
      <c r="I20" s="20"/>
      <c r="J20" s="20"/>
      <c r="K20" s="20"/>
      <c r="L20" s="20"/>
      <c r="M20" s="20"/>
      <c r="N20" s="20"/>
      <c r="O20" s="20"/>
    </row>
    <row r="22" spans="2:15" ht="15.5" customHeight="1" x14ac:dyDescent="0.35">
      <c r="B22" s="42">
        <v>45383</v>
      </c>
      <c r="F22" s="7"/>
    </row>
    <row r="23" spans="2:15" x14ac:dyDescent="0.35">
      <c r="B23" s="39" t="s">
        <v>0</v>
      </c>
      <c r="C23" s="2" t="s">
        <v>1</v>
      </c>
      <c r="D23" s="4" t="s">
        <v>2</v>
      </c>
      <c r="E23" s="3" t="s">
        <v>3</v>
      </c>
      <c r="F23" s="8" t="s">
        <v>4</v>
      </c>
    </row>
    <row r="24" spans="2:15" x14ac:dyDescent="0.35">
      <c r="B24" s="40">
        <v>45398</v>
      </c>
      <c r="C24" s="13" t="s">
        <v>26</v>
      </c>
      <c r="D24" s="11"/>
      <c r="E24" s="5" t="s">
        <v>6</v>
      </c>
      <c r="F24" s="12">
        <v>8</v>
      </c>
    </row>
    <row r="25" spans="2:15" x14ac:dyDescent="0.35">
      <c r="B25" s="40">
        <v>45398</v>
      </c>
      <c r="C25" s="13" t="s">
        <v>7</v>
      </c>
      <c r="D25" s="11"/>
      <c r="E25" s="5" t="s">
        <v>6</v>
      </c>
      <c r="F25" s="12">
        <v>25.05</v>
      </c>
    </row>
    <row r="26" spans="2:15" x14ac:dyDescent="0.35">
      <c r="B26" s="40">
        <v>45398</v>
      </c>
      <c r="C26" s="13" t="s">
        <v>9</v>
      </c>
      <c r="D26" s="11"/>
      <c r="E26" s="5" t="s">
        <v>6</v>
      </c>
      <c r="F26" s="14">
        <v>130</v>
      </c>
    </row>
    <row r="27" spans="2:15" x14ac:dyDescent="0.35">
      <c r="B27" s="40">
        <v>45399</v>
      </c>
      <c r="C27" s="13" t="s">
        <v>7</v>
      </c>
      <c r="D27" s="11"/>
      <c r="E27" s="5" t="s">
        <v>6</v>
      </c>
      <c r="F27" s="12">
        <v>9.15</v>
      </c>
    </row>
    <row r="28" spans="2:15" x14ac:dyDescent="0.35">
      <c r="B28" s="43"/>
      <c r="F28" s="6"/>
    </row>
    <row r="29" spans="2:15" x14ac:dyDescent="0.35">
      <c r="B29" s="42">
        <v>45413</v>
      </c>
      <c r="C29" s="18"/>
      <c r="F29" s="9"/>
    </row>
    <row r="30" spans="2:15" x14ac:dyDescent="0.35">
      <c r="B30" s="39" t="s">
        <v>0</v>
      </c>
      <c r="C30" s="2" t="s">
        <v>1</v>
      </c>
      <c r="D30" s="4" t="s">
        <v>2</v>
      </c>
      <c r="E30" s="3" t="s">
        <v>3</v>
      </c>
      <c r="F30" s="8" t="s">
        <v>4</v>
      </c>
    </row>
    <row r="31" spans="2:15" x14ac:dyDescent="0.35">
      <c r="B31" s="40">
        <v>45434</v>
      </c>
      <c r="C31" s="13" t="s">
        <v>26</v>
      </c>
      <c r="D31" s="11"/>
      <c r="E31" s="5" t="s">
        <v>6</v>
      </c>
      <c r="F31" s="12">
        <v>6.5</v>
      </c>
    </row>
    <row r="32" spans="2:15" x14ac:dyDescent="0.35">
      <c r="B32" s="41"/>
      <c r="C32" s="18"/>
      <c r="F32" s="7"/>
    </row>
    <row r="33" spans="2:6" x14ac:dyDescent="0.35">
      <c r="B33" s="42">
        <v>45444</v>
      </c>
      <c r="C33" s="18"/>
      <c r="F33" s="9"/>
    </row>
    <row r="34" spans="2:6" x14ac:dyDescent="0.35">
      <c r="B34" s="39" t="s">
        <v>0</v>
      </c>
      <c r="C34" s="2" t="s">
        <v>1</v>
      </c>
      <c r="D34" s="4" t="s">
        <v>2</v>
      </c>
      <c r="E34" s="3" t="s">
        <v>3</v>
      </c>
      <c r="F34" s="8" t="s">
        <v>4</v>
      </c>
    </row>
    <row r="35" spans="2:6" x14ac:dyDescent="0.35">
      <c r="B35" s="40"/>
      <c r="C35" s="13"/>
      <c r="D35" s="11"/>
      <c r="E35" s="5"/>
      <c r="F35" s="12"/>
    </row>
  </sheetData>
  <mergeCells count="2">
    <mergeCell ref="B2:F2"/>
    <mergeCell ref="C3:F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F7BE-77EE-480F-AD21-748D9F024732}">
  <sheetPr>
    <tabColor rgb="FF92D050"/>
    <pageSetUpPr fitToPage="1"/>
  </sheetPr>
  <dimension ref="A1:O35"/>
  <sheetViews>
    <sheetView workbookViewId="0"/>
  </sheetViews>
  <sheetFormatPr defaultRowHeight="14.5" x14ac:dyDescent="0.35"/>
  <cols>
    <col min="1" max="1" width="4.26953125" customWidth="1"/>
    <col min="2" max="2" width="18" style="1" customWidth="1"/>
    <col min="3" max="3" width="27.81640625" style="15" customWidth="1"/>
    <col min="4" max="4" width="12.1796875" style="1" customWidth="1"/>
    <col min="5" max="5" width="33.08984375" style="15" customWidth="1"/>
    <col min="6" max="6" width="11.26953125" customWidth="1"/>
    <col min="7" max="8" width="10.54296875" customWidth="1"/>
    <col min="9" max="9" width="10.54296875" style="19" customWidth="1"/>
    <col min="10" max="10" width="11.54296875" style="19" bestFit="1" customWidth="1"/>
    <col min="11" max="11" width="10.54296875" style="19" bestFit="1" customWidth="1"/>
    <col min="12" max="12" width="9.54296875" style="19" bestFit="1" customWidth="1"/>
    <col min="13" max="15" width="9.1796875" style="19"/>
  </cols>
  <sheetData>
    <row r="1" spans="2:15" ht="15" thickBot="1" x14ac:dyDescent="0.4">
      <c r="B1" s="16"/>
      <c r="D1" s="16"/>
      <c r="F1" s="15"/>
    </row>
    <row r="2" spans="2:15" ht="15" thickBot="1" x14ac:dyDescent="0.4">
      <c r="B2" s="69" t="s">
        <v>23</v>
      </c>
      <c r="C2" s="70"/>
      <c r="D2" s="70"/>
      <c r="E2" s="71"/>
      <c r="F2" s="72"/>
    </row>
    <row r="3" spans="2:15" x14ac:dyDescent="0.35">
      <c r="B3" s="47"/>
      <c r="C3" s="73"/>
      <c r="D3" s="73"/>
      <c r="E3" s="73"/>
      <c r="F3" s="73"/>
    </row>
    <row r="4" spans="2:15" x14ac:dyDescent="0.35">
      <c r="B4" s="38">
        <v>45292</v>
      </c>
      <c r="D4" s="16"/>
      <c r="F4" s="17"/>
    </row>
    <row r="5" spans="2:15" x14ac:dyDescent="0.35">
      <c r="B5" s="39" t="s">
        <v>0</v>
      </c>
      <c r="C5" s="2" t="s">
        <v>1</v>
      </c>
      <c r="D5" s="4" t="s">
        <v>2</v>
      </c>
      <c r="E5" s="3" t="s">
        <v>3</v>
      </c>
      <c r="F5" s="8" t="s">
        <v>4</v>
      </c>
    </row>
    <row r="6" spans="2:15" x14ac:dyDescent="0.35">
      <c r="B6" s="40"/>
      <c r="C6" s="13"/>
      <c r="D6" s="11"/>
      <c r="E6" s="5"/>
      <c r="F6" s="14"/>
      <c r="I6" s="20"/>
      <c r="J6" s="20"/>
      <c r="K6" s="20"/>
      <c r="L6" s="20"/>
      <c r="M6" s="20"/>
      <c r="N6" s="20"/>
      <c r="O6" s="20"/>
    </row>
    <row r="7" spans="2:15" x14ac:dyDescent="0.35">
      <c r="B7" s="40"/>
      <c r="C7" s="18"/>
      <c r="D7" s="16"/>
      <c r="F7" s="17"/>
      <c r="I7" s="20"/>
      <c r="J7" s="20"/>
      <c r="K7" s="20"/>
      <c r="L7" s="20"/>
      <c r="M7" s="20"/>
      <c r="N7" s="20"/>
      <c r="O7" s="20"/>
    </row>
    <row r="8" spans="2:15" x14ac:dyDescent="0.35">
      <c r="B8" s="38">
        <v>45323</v>
      </c>
      <c r="D8" s="16"/>
      <c r="F8" s="17"/>
    </row>
    <row r="9" spans="2:15" ht="18.649999999999999" customHeight="1" x14ac:dyDescent="0.35">
      <c r="B9" s="39" t="s">
        <v>0</v>
      </c>
      <c r="C9" s="2" t="s">
        <v>1</v>
      </c>
      <c r="D9" s="4" t="s">
        <v>2</v>
      </c>
      <c r="E9" s="3" t="s">
        <v>3</v>
      </c>
      <c r="F9" s="8" t="s">
        <v>4</v>
      </c>
    </row>
    <row r="10" spans="2:15" x14ac:dyDescent="0.35">
      <c r="B10" s="40"/>
      <c r="C10" s="5"/>
      <c r="D10" s="11"/>
      <c r="E10" s="5"/>
      <c r="F10" s="14"/>
    </row>
    <row r="11" spans="2:15" x14ac:dyDescent="0.35">
      <c r="B11" s="41"/>
      <c r="C11" s="18"/>
      <c r="F11" s="9"/>
      <c r="I11" s="20"/>
      <c r="J11" s="20"/>
      <c r="K11" s="20"/>
      <c r="L11" s="20"/>
      <c r="M11" s="20"/>
      <c r="N11" s="20"/>
      <c r="O11" s="20"/>
    </row>
    <row r="12" spans="2:15" x14ac:dyDescent="0.35">
      <c r="B12" s="42">
        <v>45352</v>
      </c>
      <c r="F12" s="7"/>
    </row>
    <row r="13" spans="2:15" x14ac:dyDescent="0.35">
      <c r="B13" s="39" t="s">
        <v>0</v>
      </c>
      <c r="C13" s="2" t="s">
        <v>1</v>
      </c>
      <c r="D13" s="4" t="s">
        <v>2</v>
      </c>
      <c r="E13" s="3" t="s">
        <v>3</v>
      </c>
      <c r="F13" s="8" t="s">
        <v>4</v>
      </c>
    </row>
    <row r="14" spans="2:15" x14ac:dyDescent="0.35">
      <c r="B14" s="40">
        <v>45363</v>
      </c>
      <c r="C14" s="13" t="s">
        <v>5</v>
      </c>
      <c r="D14" s="11"/>
      <c r="E14" s="5" t="s">
        <v>6</v>
      </c>
      <c r="F14" s="12">
        <f>60.02+7.5</f>
        <v>67.52000000000001</v>
      </c>
    </row>
    <row r="15" spans="2:15" x14ac:dyDescent="0.35">
      <c r="B15" s="40">
        <v>45363</v>
      </c>
      <c r="C15" s="13" t="s">
        <v>9</v>
      </c>
      <c r="D15" s="11"/>
      <c r="E15" s="5" t="s">
        <v>6</v>
      </c>
      <c r="F15" s="12">
        <v>137.6</v>
      </c>
    </row>
    <row r="16" spans="2:15" x14ac:dyDescent="0.35">
      <c r="B16" s="40">
        <v>45363</v>
      </c>
      <c r="C16" s="13" t="s">
        <v>26</v>
      </c>
      <c r="D16" s="11"/>
      <c r="E16" s="5" t="s">
        <v>6</v>
      </c>
      <c r="F16" s="14">
        <v>61.8</v>
      </c>
    </row>
    <row r="17" spans="1:15" x14ac:dyDescent="0.35">
      <c r="B17" s="40">
        <v>45364</v>
      </c>
      <c r="C17" s="13" t="s">
        <v>26</v>
      </c>
      <c r="D17" s="11"/>
      <c r="E17" s="5" t="s">
        <v>6</v>
      </c>
      <c r="F17" s="14">
        <v>30.4</v>
      </c>
    </row>
    <row r="18" spans="1:15" x14ac:dyDescent="0.35">
      <c r="B18" s="40">
        <v>45364</v>
      </c>
      <c r="C18" s="13" t="s">
        <v>7</v>
      </c>
      <c r="D18" s="11"/>
      <c r="E18" s="5" t="s">
        <v>6</v>
      </c>
      <c r="F18" s="14">
        <v>5.3</v>
      </c>
    </row>
    <row r="20" spans="1:15" x14ac:dyDescent="0.35">
      <c r="B20" s="42">
        <v>45383</v>
      </c>
      <c r="F20" s="7"/>
    </row>
    <row r="21" spans="1:15" x14ac:dyDescent="0.35">
      <c r="B21" s="39" t="s">
        <v>0</v>
      </c>
      <c r="C21" s="2" t="s">
        <v>1</v>
      </c>
      <c r="D21" s="4" t="s">
        <v>2</v>
      </c>
      <c r="E21" s="3" t="s">
        <v>3</v>
      </c>
      <c r="F21" s="8" t="s">
        <v>4</v>
      </c>
    </row>
    <row r="22" spans="1:15" x14ac:dyDescent="0.35">
      <c r="B22" s="40"/>
      <c r="C22" s="13"/>
      <c r="D22" s="11"/>
      <c r="E22" s="5"/>
      <c r="F22" s="12"/>
    </row>
    <row r="23" spans="1:15" x14ac:dyDescent="0.35">
      <c r="B23" s="43"/>
      <c r="F23" s="6"/>
    </row>
    <row r="24" spans="1:15" x14ac:dyDescent="0.35">
      <c r="B24" s="42">
        <v>45413</v>
      </c>
      <c r="C24" s="18"/>
      <c r="F24" s="9"/>
    </row>
    <row r="25" spans="1:15" x14ac:dyDescent="0.35">
      <c r="B25" s="39" t="s">
        <v>0</v>
      </c>
      <c r="C25" s="2" t="s">
        <v>1</v>
      </c>
      <c r="D25" s="4" t="s">
        <v>2</v>
      </c>
      <c r="E25" s="3" t="s">
        <v>3</v>
      </c>
      <c r="F25" s="8" t="s">
        <v>4</v>
      </c>
    </row>
    <row r="26" spans="1:15" x14ac:dyDescent="0.35">
      <c r="B26" s="40">
        <v>45434</v>
      </c>
      <c r="C26" s="13" t="s">
        <v>5</v>
      </c>
      <c r="D26" s="11"/>
      <c r="E26" s="5" t="s">
        <v>6</v>
      </c>
      <c r="F26" s="14">
        <f>281.02+7.5</f>
        <v>288.52</v>
      </c>
    </row>
    <row r="27" spans="1:15" x14ac:dyDescent="0.35">
      <c r="B27" s="40">
        <v>45434</v>
      </c>
      <c r="C27" s="13" t="s">
        <v>9</v>
      </c>
      <c r="D27" s="11">
        <v>2</v>
      </c>
      <c r="E27" s="5" t="s">
        <v>6</v>
      </c>
      <c r="F27" s="14">
        <v>96.6</v>
      </c>
    </row>
    <row r="28" spans="1:15" s="15" customFormat="1" x14ac:dyDescent="0.35">
      <c r="A28"/>
      <c r="B28" s="40">
        <v>45434</v>
      </c>
      <c r="C28" s="13" t="s">
        <v>26</v>
      </c>
      <c r="D28" s="11"/>
      <c r="E28" s="5" t="s">
        <v>6</v>
      </c>
      <c r="F28" s="14">
        <v>61.6</v>
      </c>
      <c r="I28" s="21"/>
      <c r="J28" s="21"/>
      <c r="K28" s="21"/>
      <c r="L28" s="21"/>
      <c r="M28" s="21"/>
      <c r="N28" s="21"/>
      <c r="O28" s="21"/>
    </row>
    <row r="29" spans="1:15" s="15" customFormat="1" x14ac:dyDescent="0.35">
      <c r="A29"/>
      <c r="B29" s="48">
        <v>45435</v>
      </c>
      <c r="C29" s="13" t="s">
        <v>26</v>
      </c>
      <c r="D29" s="11"/>
      <c r="E29" s="5" t="s">
        <v>6</v>
      </c>
      <c r="F29" s="14">
        <v>24.8</v>
      </c>
      <c r="I29" s="21"/>
      <c r="J29" s="21"/>
      <c r="K29" s="21"/>
      <c r="L29" s="21"/>
      <c r="M29" s="21"/>
      <c r="N29" s="21"/>
      <c r="O29" s="21"/>
    </row>
    <row r="30" spans="1:15" x14ac:dyDescent="0.35">
      <c r="B30" s="48">
        <v>45435</v>
      </c>
      <c r="C30" s="13" t="s">
        <v>7</v>
      </c>
      <c r="D30" s="11"/>
      <c r="E30" s="5" t="s">
        <v>6</v>
      </c>
      <c r="F30" s="14">
        <v>6.1</v>
      </c>
    </row>
    <row r="31" spans="1:15" x14ac:dyDescent="0.35">
      <c r="B31" s="40"/>
      <c r="C31" s="13"/>
      <c r="D31" s="11"/>
      <c r="E31" s="5"/>
      <c r="F31" s="12"/>
    </row>
    <row r="32" spans="1:15" x14ac:dyDescent="0.35">
      <c r="B32" s="41"/>
      <c r="C32" s="18"/>
      <c r="F32" s="7"/>
    </row>
    <row r="33" spans="2:6" x14ac:dyDescent="0.35">
      <c r="B33" s="42">
        <v>45444</v>
      </c>
      <c r="C33" s="18"/>
      <c r="F33" s="9"/>
    </row>
    <row r="34" spans="2:6" x14ac:dyDescent="0.35">
      <c r="B34" s="39" t="s">
        <v>0</v>
      </c>
      <c r="C34" s="2" t="s">
        <v>1</v>
      </c>
      <c r="D34" s="4" t="s">
        <v>2</v>
      </c>
      <c r="E34" s="3" t="s">
        <v>3</v>
      </c>
      <c r="F34" s="8" t="s">
        <v>4</v>
      </c>
    </row>
    <row r="35" spans="2:6" x14ac:dyDescent="0.35">
      <c r="B35" s="40"/>
      <c r="C35" s="13"/>
      <c r="D35" s="11"/>
      <c r="E35" s="5"/>
      <c r="F35" s="12"/>
    </row>
  </sheetData>
  <mergeCells count="2">
    <mergeCell ref="B2:F2"/>
    <mergeCell ref="C3:F3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4BF36-3237-4C26-8DF4-D2BD4E16C3D0}">
  <sheetPr>
    <tabColor rgb="FF92D050"/>
    <pageSetUpPr fitToPage="1"/>
  </sheetPr>
  <dimension ref="A1:F37"/>
  <sheetViews>
    <sheetView zoomScaleNormal="100" workbookViewId="0"/>
  </sheetViews>
  <sheetFormatPr defaultRowHeight="14.5" x14ac:dyDescent="0.35"/>
  <cols>
    <col min="1" max="1" width="3.81640625" customWidth="1"/>
    <col min="2" max="2" width="16.7265625" style="1" customWidth="1"/>
    <col min="3" max="3" width="34.26953125" customWidth="1"/>
    <col min="4" max="4" width="12.36328125" style="1" customWidth="1"/>
    <col min="5" max="5" width="37.7265625" customWidth="1"/>
    <col min="6" max="6" width="12" customWidth="1"/>
    <col min="7" max="9" width="10.54296875" bestFit="1" customWidth="1"/>
  </cols>
  <sheetData>
    <row r="1" spans="1:6" ht="15" thickBot="1" x14ac:dyDescent="0.4">
      <c r="A1" s="34"/>
      <c r="B1" s="32"/>
      <c r="C1" s="34"/>
      <c r="D1" s="32"/>
      <c r="E1" s="34"/>
      <c r="F1" s="34"/>
    </row>
    <row r="2" spans="1:6" ht="15" thickBot="1" x14ac:dyDescent="0.4">
      <c r="A2" s="34"/>
      <c r="B2" s="74" t="s">
        <v>28</v>
      </c>
      <c r="C2" s="75"/>
      <c r="D2" s="75"/>
      <c r="E2" s="75"/>
      <c r="F2" s="76"/>
    </row>
    <row r="3" spans="1:6" x14ac:dyDescent="0.35">
      <c r="A3" s="34"/>
      <c r="B3" s="44"/>
      <c r="C3" s="44"/>
      <c r="D3" s="44"/>
      <c r="E3" s="34"/>
      <c r="F3" s="34"/>
    </row>
    <row r="4" spans="1:6" x14ac:dyDescent="0.35">
      <c r="A4" s="34"/>
      <c r="B4" s="26">
        <v>45292</v>
      </c>
      <c r="C4" s="18"/>
      <c r="D4" s="24"/>
      <c r="E4" s="18"/>
      <c r="F4" s="17"/>
    </row>
    <row r="5" spans="1:6" ht="18" customHeight="1" x14ac:dyDescent="0.35">
      <c r="A5" s="34"/>
      <c r="B5" s="27" t="s">
        <v>0</v>
      </c>
      <c r="C5" s="35" t="s">
        <v>1</v>
      </c>
      <c r="D5" s="36" t="s">
        <v>2</v>
      </c>
      <c r="E5" s="37" t="s">
        <v>3</v>
      </c>
      <c r="F5" s="8" t="s">
        <v>4</v>
      </c>
    </row>
    <row r="6" spans="1:6" x14ac:dyDescent="0.35">
      <c r="A6" s="34"/>
      <c r="B6" s="28">
        <v>45308</v>
      </c>
      <c r="C6" s="13" t="s">
        <v>7</v>
      </c>
      <c r="D6" s="45"/>
      <c r="E6" s="13" t="s">
        <v>6</v>
      </c>
      <c r="F6" s="12">
        <v>19.5</v>
      </c>
    </row>
    <row r="7" spans="1:6" x14ac:dyDescent="0.35">
      <c r="A7" s="34"/>
      <c r="B7" s="28">
        <v>45309</v>
      </c>
      <c r="C7" s="13" t="s">
        <v>7</v>
      </c>
      <c r="D7" s="45"/>
      <c r="E7" s="13" t="s">
        <v>6</v>
      </c>
      <c r="F7" s="12">
        <v>115.75</v>
      </c>
    </row>
    <row r="8" spans="1:6" x14ac:dyDescent="0.35">
      <c r="A8" s="34"/>
      <c r="B8" s="28"/>
      <c r="C8" s="18"/>
      <c r="D8" s="24"/>
      <c r="E8" s="18"/>
      <c r="F8" s="17"/>
    </row>
    <row r="9" spans="1:6" x14ac:dyDescent="0.35">
      <c r="A9" s="34"/>
      <c r="B9" s="26">
        <v>45323</v>
      </c>
      <c r="C9" s="18"/>
      <c r="D9" s="24"/>
      <c r="E9" s="18"/>
      <c r="F9" s="17"/>
    </row>
    <row r="10" spans="1:6" ht="17" customHeight="1" x14ac:dyDescent="0.35">
      <c r="A10" s="34"/>
      <c r="B10" s="27" t="s">
        <v>0</v>
      </c>
      <c r="C10" s="35" t="s">
        <v>1</v>
      </c>
      <c r="D10" s="36" t="s">
        <v>2</v>
      </c>
      <c r="E10" s="37" t="s">
        <v>3</v>
      </c>
      <c r="F10" s="8" t="s">
        <v>4</v>
      </c>
    </row>
    <row r="11" spans="1:6" x14ac:dyDescent="0.35">
      <c r="A11" s="34"/>
      <c r="B11" s="28"/>
      <c r="C11" s="13"/>
      <c r="D11" s="45"/>
      <c r="E11" s="13"/>
      <c r="F11" s="12"/>
    </row>
    <row r="12" spans="1:6" x14ac:dyDescent="0.35">
      <c r="A12" s="34"/>
      <c r="B12" s="29"/>
      <c r="C12" s="18"/>
      <c r="D12" s="32"/>
      <c r="E12" s="18"/>
      <c r="F12" s="9"/>
    </row>
    <row r="13" spans="1:6" x14ac:dyDescent="0.35">
      <c r="A13" s="34"/>
      <c r="B13" s="30">
        <v>45352</v>
      </c>
      <c r="C13" s="18"/>
      <c r="D13" s="32"/>
      <c r="E13" s="18"/>
      <c r="F13" s="7"/>
    </row>
    <row r="14" spans="1:6" ht="17" customHeight="1" x14ac:dyDescent="0.35">
      <c r="A14" s="34"/>
      <c r="B14" s="27" t="s">
        <v>0</v>
      </c>
      <c r="C14" s="35" t="s">
        <v>1</v>
      </c>
      <c r="D14" s="36" t="s">
        <v>2</v>
      </c>
      <c r="E14" s="37" t="s">
        <v>3</v>
      </c>
      <c r="F14" s="8" t="s">
        <v>4</v>
      </c>
    </row>
    <row r="15" spans="1:6" x14ac:dyDescent="0.35">
      <c r="A15" s="34"/>
      <c r="B15" s="28">
        <v>45363</v>
      </c>
      <c r="C15" s="13" t="s">
        <v>5</v>
      </c>
      <c r="D15" s="45"/>
      <c r="E15" s="13" t="s">
        <v>6</v>
      </c>
      <c r="F15" s="12">
        <v>122.52</v>
      </c>
    </row>
    <row r="16" spans="1:6" x14ac:dyDescent="0.35">
      <c r="A16" s="34"/>
      <c r="B16" s="28">
        <v>45363</v>
      </c>
      <c r="C16" s="13" t="s">
        <v>9</v>
      </c>
      <c r="D16" s="45">
        <v>1</v>
      </c>
      <c r="E16" s="13" t="s">
        <v>6</v>
      </c>
      <c r="F16" s="12">
        <f>134+3.6</f>
        <v>137.6</v>
      </c>
    </row>
    <row r="17" spans="1:6" x14ac:dyDescent="0.35">
      <c r="A17" s="34"/>
      <c r="B17" s="28">
        <v>45363</v>
      </c>
      <c r="C17" s="13" t="s">
        <v>26</v>
      </c>
      <c r="D17" s="45"/>
      <c r="E17" s="13" t="s">
        <v>6</v>
      </c>
      <c r="F17" s="12">
        <v>75</v>
      </c>
    </row>
    <row r="18" spans="1:6" x14ac:dyDescent="0.35">
      <c r="A18" s="34"/>
      <c r="B18" s="28">
        <v>45364</v>
      </c>
      <c r="C18" s="13" t="s">
        <v>7</v>
      </c>
      <c r="D18" s="45"/>
      <c r="E18" s="13" t="s">
        <v>6</v>
      </c>
      <c r="F18" s="12">
        <v>15.85</v>
      </c>
    </row>
    <row r="19" spans="1:6" x14ac:dyDescent="0.35">
      <c r="A19" s="34"/>
      <c r="B19" s="28">
        <v>45365</v>
      </c>
      <c r="C19" s="13" t="s">
        <v>7</v>
      </c>
      <c r="D19" s="45"/>
      <c r="E19" s="13" t="s">
        <v>6</v>
      </c>
      <c r="F19" s="12">
        <v>17.7</v>
      </c>
    </row>
    <row r="20" spans="1:6" s="23" customFormat="1" x14ac:dyDescent="0.35">
      <c r="A20" s="34"/>
      <c r="B20" s="32"/>
      <c r="C20" s="18"/>
      <c r="D20" s="32"/>
      <c r="E20" s="18"/>
      <c r="F20" s="34"/>
    </row>
    <row r="21" spans="1:6" s="23" customFormat="1" x14ac:dyDescent="0.35">
      <c r="A21" s="34"/>
      <c r="B21" s="30">
        <v>45383</v>
      </c>
      <c r="C21" s="18"/>
      <c r="D21" s="32"/>
      <c r="E21" s="18"/>
      <c r="F21" s="7"/>
    </row>
    <row r="22" spans="1:6" s="23" customFormat="1" ht="16.5" customHeight="1" x14ac:dyDescent="0.35">
      <c r="A22" s="34"/>
      <c r="B22" s="27" t="s">
        <v>0</v>
      </c>
      <c r="C22" s="35" t="s">
        <v>1</v>
      </c>
      <c r="D22" s="36" t="s">
        <v>2</v>
      </c>
      <c r="E22" s="37" t="s">
        <v>3</v>
      </c>
      <c r="F22" s="8" t="s">
        <v>4</v>
      </c>
    </row>
    <row r="23" spans="1:6" s="23" customFormat="1" x14ac:dyDescent="0.35">
      <c r="A23" s="34"/>
      <c r="B23" s="28">
        <v>45398</v>
      </c>
      <c r="C23" s="13" t="s">
        <v>7</v>
      </c>
      <c r="D23" s="45"/>
      <c r="E23" s="13" t="s">
        <v>6</v>
      </c>
      <c r="F23" s="12">
        <v>98.2</v>
      </c>
    </row>
    <row r="24" spans="1:6" s="23" customFormat="1" x14ac:dyDescent="0.35">
      <c r="A24" s="34"/>
      <c r="B24" s="28">
        <v>45398</v>
      </c>
      <c r="C24" s="13" t="s">
        <v>9</v>
      </c>
      <c r="D24" s="45">
        <v>1</v>
      </c>
      <c r="E24" s="13" t="s">
        <v>6</v>
      </c>
      <c r="F24" s="12">
        <v>130</v>
      </c>
    </row>
    <row r="25" spans="1:6" s="23" customFormat="1" x14ac:dyDescent="0.35">
      <c r="A25" s="34"/>
      <c r="B25" s="28">
        <v>45399</v>
      </c>
      <c r="C25" s="13" t="s">
        <v>7</v>
      </c>
      <c r="D25" s="45"/>
      <c r="E25" s="13" t="s">
        <v>6</v>
      </c>
      <c r="F25" s="12">
        <f>73.2+54.8</f>
        <v>128</v>
      </c>
    </row>
    <row r="26" spans="1:6" s="15" customFormat="1" x14ac:dyDescent="0.35">
      <c r="A26" s="34"/>
      <c r="B26" s="31"/>
      <c r="C26" s="18"/>
      <c r="D26" s="32"/>
      <c r="E26" s="18"/>
      <c r="F26" s="7"/>
    </row>
    <row r="27" spans="1:6" x14ac:dyDescent="0.35">
      <c r="A27" s="34"/>
      <c r="B27" s="30">
        <v>45413</v>
      </c>
      <c r="C27" s="18"/>
      <c r="D27" s="32"/>
      <c r="E27" s="18"/>
      <c r="F27" s="9"/>
    </row>
    <row r="28" spans="1:6" x14ac:dyDescent="0.35">
      <c r="A28" s="34"/>
      <c r="B28" s="27" t="s">
        <v>0</v>
      </c>
      <c r="C28" s="35" t="s">
        <v>1</v>
      </c>
      <c r="D28" s="36" t="s">
        <v>2</v>
      </c>
      <c r="E28" s="37" t="s">
        <v>3</v>
      </c>
      <c r="F28" s="8" t="s">
        <v>4</v>
      </c>
    </row>
    <row r="29" spans="1:6" s="15" customFormat="1" x14ac:dyDescent="0.35">
      <c r="A29" s="34"/>
      <c r="B29" s="28">
        <v>45434</v>
      </c>
      <c r="C29" s="13" t="s">
        <v>5</v>
      </c>
      <c r="D29" s="45"/>
      <c r="E29" s="13" t="s">
        <v>6</v>
      </c>
      <c r="F29" s="12">
        <f>281.02+7.5</f>
        <v>288.52</v>
      </c>
    </row>
    <row r="30" spans="1:6" x14ac:dyDescent="0.35">
      <c r="A30" s="34"/>
      <c r="B30" s="28">
        <v>45434</v>
      </c>
      <c r="C30" s="13" t="s">
        <v>9</v>
      </c>
      <c r="D30" s="45">
        <v>2</v>
      </c>
      <c r="E30" s="13" t="s">
        <v>6</v>
      </c>
      <c r="F30" s="12">
        <v>96.6</v>
      </c>
    </row>
    <row r="31" spans="1:6" x14ac:dyDescent="0.35">
      <c r="A31" s="34"/>
      <c r="B31" s="28">
        <v>45434</v>
      </c>
      <c r="C31" s="13" t="s">
        <v>26</v>
      </c>
      <c r="D31" s="45"/>
      <c r="E31" s="13" t="s">
        <v>6</v>
      </c>
      <c r="F31" s="12">
        <v>75</v>
      </c>
    </row>
    <row r="32" spans="1:6" x14ac:dyDescent="0.35">
      <c r="A32" s="34"/>
      <c r="B32" s="46">
        <v>45435</v>
      </c>
      <c r="C32" s="13" t="s">
        <v>26</v>
      </c>
      <c r="D32" s="45"/>
      <c r="E32" s="13" t="s">
        <v>6</v>
      </c>
      <c r="F32" s="12">
        <v>80</v>
      </c>
    </row>
    <row r="33" spans="1:6" x14ac:dyDescent="0.35">
      <c r="A33" s="34"/>
      <c r="B33" s="29"/>
      <c r="C33" s="18"/>
      <c r="D33" s="32"/>
      <c r="E33" s="18"/>
      <c r="F33" s="7"/>
    </row>
    <row r="34" spans="1:6" x14ac:dyDescent="0.35">
      <c r="A34" s="34"/>
      <c r="B34" s="30">
        <v>45444</v>
      </c>
      <c r="C34" s="18"/>
      <c r="D34" s="32"/>
      <c r="E34" s="18"/>
      <c r="F34" s="9"/>
    </row>
    <row r="35" spans="1:6" ht="17.5" customHeight="1" x14ac:dyDescent="0.35">
      <c r="A35" s="34"/>
      <c r="B35" s="27" t="s">
        <v>0</v>
      </c>
      <c r="C35" s="35" t="s">
        <v>1</v>
      </c>
      <c r="D35" s="36" t="s">
        <v>2</v>
      </c>
      <c r="E35" s="37" t="s">
        <v>3</v>
      </c>
      <c r="F35" s="8" t="s">
        <v>4</v>
      </c>
    </row>
    <row r="36" spans="1:6" s="15" customFormat="1" x14ac:dyDescent="0.35">
      <c r="A36" s="34"/>
      <c r="B36" s="28"/>
      <c r="C36" s="13"/>
      <c r="D36" s="45"/>
      <c r="E36" s="13"/>
      <c r="F36" s="12"/>
    </row>
    <row r="37" spans="1:6" x14ac:dyDescent="0.35">
      <c r="A37" s="34"/>
      <c r="B37" s="32"/>
      <c r="C37" s="34"/>
      <c r="D37" s="32"/>
      <c r="E37" s="34"/>
      <c r="F37" s="34"/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C2C86-4223-409C-B003-323B607FA884}">
  <sheetPr>
    <tabColor rgb="FF92D050"/>
    <pageSetUpPr fitToPage="1"/>
  </sheetPr>
  <dimension ref="A1:F34"/>
  <sheetViews>
    <sheetView zoomScaleNormal="100" workbookViewId="0"/>
  </sheetViews>
  <sheetFormatPr defaultRowHeight="14.5" x14ac:dyDescent="0.35"/>
  <cols>
    <col min="1" max="1" width="4.1796875" customWidth="1"/>
    <col min="2" max="2" width="16.7265625" style="1" customWidth="1"/>
    <col min="3" max="3" width="35.7265625" bestFit="1" customWidth="1"/>
    <col min="4" max="4" width="12.90625" style="1" customWidth="1"/>
    <col min="5" max="5" width="30.7265625" customWidth="1"/>
    <col min="6" max="6" width="13.08984375" customWidth="1"/>
    <col min="7" max="9" width="10.54296875" bestFit="1" customWidth="1"/>
  </cols>
  <sheetData>
    <row r="1" spans="2:6" ht="15" thickBot="1" x14ac:dyDescent="0.4"/>
    <row r="2" spans="2:6" ht="15" thickBot="1" x14ac:dyDescent="0.4">
      <c r="B2" s="77" t="s">
        <v>24</v>
      </c>
      <c r="C2" s="78"/>
      <c r="D2" s="78"/>
      <c r="E2" s="78"/>
      <c r="F2" s="79"/>
    </row>
    <row r="3" spans="2:6" x14ac:dyDescent="0.35">
      <c r="B3" s="10"/>
      <c r="C3" s="10"/>
      <c r="D3" s="10"/>
    </row>
    <row r="4" spans="2:6" x14ac:dyDescent="0.35">
      <c r="B4" s="38">
        <v>45292</v>
      </c>
      <c r="C4" s="15"/>
      <c r="D4" s="16"/>
      <c r="E4" s="15"/>
      <c r="F4" s="17"/>
    </row>
    <row r="5" spans="2:6" ht="15.5" customHeight="1" x14ac:dyDescent="0.35">
      <c r="B5" s="39" t="s">
        <v>0</v>
      </c>
      <c r="C5" s="2" t="s">
        <v>1</v>
      </c>
      <c r="D5" s="4" t="s">
        <v>2</v>
      </c>
      <c r="E5" s="3" t="s">
        <v>3</v>
      </c>
      <c r="F5" s="8" t="s">
        <v>4</v>
      </c>
    </row>
    <row r="6" spans="2:6" x14ac:dyDescent="0.35">
      <c r="B6" s="40">
        <v>45307</v>
      </c>
      <c r="C6" s="5" t="s">
        <v>7</v>
      </c>
      <c r="D6" s="33"/>
      <c r="E6" s="5" t="s">
        <v>6</v>
      </c>
      <c r="F6" s="12">
        <v>27.95</v>
      </c>
    </row>
    <row r="7" spans="2:6" x14ac:dyDescent="0.35">
      <c r="B7" s="40">
        <v>45308</v>
      </c>
      <c r="C7" s="13" t="s">
        <v>9</v>
      </c>
      <c r="D7" s="11">
        <v>1</v>
      </c>
      <c r="E7" s="5" t="s">
        <v>6</v>
      </c>
      <c r="F7" s="14">
        <v>108</v>
      </c>
    </row>
    <row r="8" spans="2:6" x14ac:dyDescent="0.35">
      <c r="B8" s="40">
        <v>45309</v>
      </c>
      <c r="C8" s="13" t="s">
        <v>7</v>
      </c>
      <c r="D8" s="11"/>
      <c r="E8" s="5" t="s">
        <v>6</v>
      </c>
      <c r="F8" s="14">
        <v>9.5</v>
      </c>
    </row>
    <row r="9" spans="2:6" x14ac:dyDescent="0.35">
      <c r="B9" s="40">
        <v>45309</v>
      </c>
      <c r="C9" s="13" t="s">
        <v>16</v>
      </c>
      <c r="D9" s="11"/>
      <c r="E9" s="5" t="s">
        <v>6</v>
      </c>
      <c r="F9" s="14">
        <v>11.5</v>
      </c>
    </row>
    <row r="10" spans="2:6" x14ac:dyDescent="0.35">
      <c r="B10" s="40"/>
      <c r="C10" s="18"/>
      <c r="D10" s="16"/>
      <c r="E10" s="15"/>
      <c r="F10" s="17"/>
    </row>
    <row r="11" spans="2:6" x14ac:dyDescent="0.35">
      <c r="B11" s="38">
        <v>45323</v>
      </c>
      <c r="C11" s="15"/>
      <c r="D11" s="16"/>
      <c r="E11" s="15"/>
      <c r="F11" s="17"/>
    </row>
    <row r="12" spans="2:6" ht="17.5" customHeight="1" x14ac:dyDescent="0.35">
      <c r="B12" s="39" t="s">
        <v>0</v>
      </c>
      <c r="C12" s="2" t="s">
        <v>1</v>
      </c>
      <c r="D12" s="4" t="s">
        <v>2</v>
      </c>
      <c r="E12" s="3" t="s">
        <v>3</v>
      </c>
      <c r="F12" s="8" t="s">
        <v>4</v>
      </c>
    </row>
    <row r="13" spans="2:6" x14ac:dyDescent="0.35">
      <c r="B13" s="40"/>
      <c r="C13" s="5"/>
      <c r="D13" s="11"/>
      <c r="E13" s="5"/>
      <c r="F13" s="14"/>
    </row>
    <row r="14" spans="2:6" x14ac:dyDescent="0.35">
      <c r="B14" s="41"/>
      <c r="C14" s="18"/>
      <c r="E14" s="15"/>
      <c r="F14" s="9"/>
    </row>
    <row r="15" spans="2:6" x14ac:dyDescent="0.35">
      <c r="B15" s="42">
        <v>45352</v>
      </c>
      <c r="C15" s="15"/>
      <c r="E15" s="15"/>
      <c r="F15" s="7"/>
    </row>
    <row r="16" spans="2:6" ht="15.5" customHeight="1" x14ac:dyDescent="0.35">
      <c r="B16" s="39" t="s">
        <v>0</v>
      </c>
      <c r="C16" s="2" t="s">
        <v>1</v>
      </c>
      <c r="D16" s="4" t="s">
        <v>2</v>
      </c>
      <c r="E16" s="3" t="s">
        <v>3</v>
      </c>
      <c r="F16" s="8" t="s">
        <v>4</v>
      </c>
    </row>
    <row r="17" spans="1:6" x14ac:dyDescent="0.35">
      <c r="B17" s="40">
        <v>45363</v>
      </c>
      <c r="C17" s="13" t="s">
        <v>9</v>
      </c>
      <c r="D17" s="11">
        <v>1</v>
      </c>
      <c r="E17" s="5" t="s">
        <v>6</v>
      </c>
      <c r="F17" s="12">
        <f>134+3.6</f>
        <v>137.6</v>
      </c>
    </row>
    <row r="18" spans="1:6" x14ac:dyDescent="0.35">
      <c r="B18" s="40">
        <v>45363</v>
      </c>
      <c r="C18" s="13" t="s">
        <v>7</v>
      </c>
      <c r="D18" s="11"/>
      <c r="E18" s="5" t="s">
        <v>6</v>
      </c>
      <c r="F18" s="12">
        <v>62.32</v>
      </c>
    </row>
    <row r="19" spans="1:6" x14ac:dyDescent="0.35">
      <c r="B19" s="40">
        <v>45364</v>
      </c>
      <c r="C19" s="13" t="s">
        <v>5</v>
      </c>
      <c r="D19" s="11"/>
      <c r="E19" s="5" t="s">
        <v>6</v>
      </c>
      <c r="F19" s="14">
        <f>68.53+7.5</f>
        <v>76.03</v>
      </c>
    </row>
    <row r="20" spans="1:6" x14ac:dyDescent="0.35">
      <c r="C20" s="15"/>
      <c r="E20" s="15"/>
    </row>
    <row r="21" spans="1:6" x14ac:dyDescent="0.35">
      <c r="B21" s="42">
        <v>45383</v>
      </c>
      <c r="C21" s="15"/>
      <c r="E21" s="15"/>
      <c r="F21" s="7"/>
    </row>
    <row r="22" spans="1:6" s="34" customFormat="1" ht="16" customHeight="1" x14ac:dyDescent="0.35">
      <c r="B22" s="27" t="s">
        <v>0</v>
      </c>
      <c r="C22" s="35" t="s">
        <v>1</v>
      </c>
      <c r="D22" s="36" t="s">
        <v>2</v>
      </c>
      <c r="E22" s="37" t="s">
        <v>3</v>
      </c>
      <c r="F22" s="8" t="s">
        <v>4</v>
      </c>
    </row>
    <row r="23" spans="1:6" x14ac:dyDescent="0.35">
      <c r="B23" s="40">
        <v>45399</v>
      </c>
      <c r="C23" s="13" t="s">
        <v>16</v>
      </c>
      <c r="D23" s="11"/>
      <c r="E23" s="5" t="s">
        <v>6</v>
      </c>
      <c r="F23" s="12">
        <v>20</v>
      </c>
    </row>
    <row r="24" spans="1:6" x14ac:dyDescent="0.35">
      <c r="B24" s="43"/>
      <c r="C24" s="15"/>
      <c r="E24" s="15"/>
      <c r="F24" s="6"/>
    </row>
    <row r="25" spans="1:6" x14ac:dyDescent="0.35">
      <c r="B25" s="42">
        <v>45413</v>
      </c>
      <c r="C25" s="18"/>
      <c r="E25" s="15"/>
      <c r="F25" s="9"/>
    </row>
    <row r="26" spans="1:6" s="15" customFormat="1" ht="17" customHeight="1" x14ac:dyDescent="0.35">
      <c r="A26"/>
      <c r="B26" s="39" t="s">
        <v>0</v>
      </c>
      <c r="C26" s="2" t="s">
        <v>1</v>
      </c>
      <c r="D26" s="4" t="s">
        <v>2</v>
      </c>
      <c r="E26" s="3" t="s">
        <v>3</v>
      </c>
      <c r="F26" s="8" t="s">
        <v>4</v>
      </c>
    </row>
    <row r="27" spans="1:6" s="15" customFormat="1" x14ac:dyDescent="0.35">
      <c r="A27"/>
      <c r="B27" s="40">
        <v>45434</v>
      </c>
      <c r="C27" s="13" t="s">
        <v>7</v>
      </c>
      <c r="D27" s="11"/>
      <c r="E27" s="5" t="s">
        <v>6</v>
      </c>
      <c r="F27" s="14">
        <v>132.80000000000001</v>
      </c>
    </row>
    <row r="28" spans="1:6" s="15" customFormat="1" x14ac:dyDescent="0.35">
      <c r="A28"/>
      <c r="B28" s="40">
        <v>45434</v>
      </c>
      <c r="C28" s="13" t="s">
        <v>9</v>
      </c>
      <c r="D28" s="11">
        <v>2</v>
      </c>
      <c r="E28" s="5" t="s">
        <v>6</v>
      </c>
      <c r="F28" s="14">
        <v>96.6</v>
      </c>
    </row>
    <row r="29" spans="1:6" x14ac:dyDescent="0.35">
      <c r="B29" s="40">
        <v>45435</v>
      </c>
      <c r="C29" s="13" t="s">
        <v>5</v>
      </c>
      <c r="D29" s="11"/>
      <c r="E29" s="5" t="s">
        <v>6</v>
      </c>
      <c r="F29" s="14">
        <f>122.53+8.5</f>
        <v>131.03</v>
      </c>
    </row>
    <row r="30" spans="1:6" x14ac:dyDescent="0.35">
      <c r="B30" s="41"/>
      <c r="C30" s="18"/>
      <c r="E30" s="15"/>
      <c r="F30" s="7"/>
    </row>
    <row r="31" spans="1:6" x14ac:dyDescent="0.35">
      <c r="B31" s="42">
        <v>45444</v>
      </c>
      <c r="C31" s="18"/>
      <c r="E31" s="15"/>
      <c r="F31" s="9"/>
    </row>
    <row r="32" spans="1:6" ht="16" customHeight="1" x14ac:dyDescent="0.35">
      <c r="B32" s="39" t="s">
        <v>0</v>
      </c>
      <c r="C32" s="2" t="s">
        <v>1</v>
      </c>
      <c r="D32" s="4" t="s">
        <v>2</v>
      </c>
      <c r="E32" s="3" t="s">
        <v>3</v>
      </c>
      <c r="F32" s="8" t="s">
        <v>4</v>
      </c>
    </row>
    <row r="33" spans="2:6" x14ac:dyDescent="0.35">
      <c r="B33" s="40">
        <v>45448</v>
      </c>
      <c r="C33" s="13" t="s">
        <v>5</v>
      </c>
      <c r="D33" s="11"/>
      <c r="E33" s="5" t="s">
        <v>6</v>
      </c>
      <c r="F33" s="12">
        <v>123.52</v>
      </c>
    </row>
    <row r="34" spans="2:6" x14ac:dyDescent="0.35">
      <c r="C34" s="15"/>
      <c r="E34" s="15"/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1DA92-0AA2-415A-8DD4-96F22F043E1C}">
  <sheetPr>
    <tabColor rgb="FF92D050"/>
    <pageSetUpPr fitToPage="1"/>
  </sheetPr>
  <dimension ref="B1:F72"/>
  <sheetViews>
    <sheetView zoomScale="120" zoomScaleNormal="120" workbookViewId="0"/>
  </sheetViews>
  <sheetFormatPr defaultRowHeight="14.5" x14ac:dyDescent="0.35"/>
  <cols>
    <col min="1" max="1" width="3.54296875" customWidth="1"/>
    <col min="2" max="2" width="15.26953125" style="82" customWidth="1"/>
    <col min="3" max="3" width="41.26953125" customWidth="1"/>
    <col min="4" max="4" width="11.54296875" customWidth="1"/>
    <col min="5" max="5" width="37.453125" customWidth="1"/>
    <col min="6" max="6" width="11.6328125" customWidth="1"/>
  </cols>
  <sheetData>
    <row r="1" spans="2:6" ht="15" thickBot="1" x14ac:dyDescent="0.4"/>
    <row r="2" spans="2:6" ht="15" thickBot="1" x14ac:dyDescent="0.4">
      <c r="B2" s="77" t="s">
        <v>48</v>
      </c>
      <c r="C2" s="78"/>
      <c r="D2" s="78"/>
      <c r="E2" s="80"/>
      <c r="F2" s="81"/>
    </row>
    <row r="3" spans="2:6" x14ac:dyDescent="0.35">
      <c r="B3" s="88">
        <v>45292</v>
      </c>
      <c r="D3" s="1"/>
      <c r="F3" s="62"/>
    </row>
    <row r="4" spans="2:6" ht="15" customHeight="1" x14ac:dyDescent="0.35">
      <c r="B4" s="87" t="s">
        <v>0</v>
      </c>
      <c r="C4" s="2" t="s">
        <v>1</v>
      </c>
      <c r="D4" s="4" t="s">
        <v>2</v>
      </c>
      <c r="E4" s="3" t="s">
        <v>3</v>
      </c>
      <c r="F4" s="56" t="s">
        <v>4</v>
      </c>
    </row>
    <row r="5" spans="2:6" s="22" customFormat="1" x14ac:dyDescent="0.35">
      <c r="B5" s="28">
        <v>45294</v>
      </c>
      <c r="C5" s="5" t="s">
        <v>41</v>
      </c>
      <c r="D5" s="86"/>
      <c r="E5" s="84" t="s">
        <v>6</v>
      </c>
      <c r="F5" s="54">
        <v>24</v>
      </c>
    </row>
    <row r="6" spans="2:6" s="22" customFormat="1" x14ac:dyDescent="0.35">
      <c r="B6" s="28">
        <v>45308</v>
      </c>
      <c r="C6" s="5" t="s">
        <v>7</v>
      </c>
      <c r="D6" s="86"/>
      <c r="E6" s="84" t="s">
        <v>6</v>
      </c>
      <c r="F6" s="54">
        <v>163.69999999999999</v>
      </c>
    </row>
    <row r="7" spans="2:6" s="22" customFormat="1" x14ac:dyDescent="0.35">
      <c r="B7" s="28">
        <v>45308</v>
      </c>
      <c r="C7" s="5" t="s">
        <v>9</v>
      </c>
      <c r="D7" s="86">
        <v>1</v>
      </c>
      <c r="E7" s="84" t="s">
        <v>6</v>
      </c>
      <c r="F7" s="54">
        <v>162</v>
      </c>
    </row>
    <row r="8" spans="2:6" s="22" customFormat="1" x14ac:dyDescent="0.35">
      <c r="B8" s="28">
        <v>45309</v>
      </c>
      <c r="C8" s="5" t="s">
        <v>7</v>
      </c>
      <c r="D8" s="86"/>
      <c r="E8" s="84" t="s">
        <v>6</v>
      </c>
      <c r="F8" s="83">
        <f>255+6.5</f>
        <v>261.5</v>
      </c>
    </row>
    <row r="9" spans="2:6" x14ac:dyDescent="0.35">
      <c r="B9" s="28">
        <v>45309</v>
      </c>
      <c r="C9" s="13" t="s">
        <v>12</v>
      </c>
      <c r="D9" s="11"/>
      <c r="E9" s="5" t="s">
        <v>6</v>
      </c>
      <c r="F9" s="83">
        <v>17.95</v>
      </c>
    </row>
    <row r="10" spans="2:6" x14ac:dyDescent="0.35">
      <c r="B10" s="31"/>
      <c r="D10" s="1"/>
      <c r="F10" s="57"/>
    </row>
    <row r="11" spans="2:6" x14ac:dyDescent="0.35">
      <c r="B11" s="88">
        <v>45323</v>
      </c>
      <c r="C11" s="53"/>
      <c r="D11" s="1"/>
      <c r="F11" s="57"/>
    </row>
    <row r="12" spans="2:6" ht="14.5" customHeight="1" x14ac:dyDescent="0.35">
      <c r="B12" s="87" t="s">
        <v>0</v>
      </c>
      <c r="C12" s="2" t="s">
        <v>1</v>
      </c>
      <c r="D12" s="4" t="s">
        <v>2</v>
      </c>
      <c r="E12" s="3" t="s">
        <v>3</v>
      </c>
      <c r="F12" s="56" t="s">
        <v>4</v>
      </c>
    </row>
    <row r="13" spans="2:6" x14ac:dyDescent="0.35">
      <c r="B13" s="28">
        <v>45327</v>
      </c>
      <c r="C13" s="13" t="s">
        <v>5</v>
      </c>
      <c r="D13" s="11"/>
      <c r="E13" s="5" t="s">
        <v>6</v>
      </c>
      <c r="F13" s="83">
        <f>105.01+7.5</f>
        <v>112.51</v>
      </c>
    </row>
    <row r="14" spans="2:6" x14ac:dyDescent="0.35">
      <c r="B14" s="28">
        <v>45327</v>
      </c>
      <c r="C14" s="13" t="s">
        <v>11</v>
      </c>
      <c r="D14" s="11"/>
      <c r="E14" s="5" t="s">
        <v>6</v>
      </c>
      <c r="F14" s="83">
        <v>25.99</v>
      </c>
    </row>
    <row r="15" spans="2:6" x14ac:dyDescent="0.35">
      <c r="B15" s="28">
        <v>45337</v>
      </c>
      <c r="C15" s="13" t="s">
        <v>39</v>
      </c>
      <c r="D15" s="11"/>
      <c r="E15" s="5" t="s">
        <v>13</v>
      </c>
      <c r="F15" s="83">
        <f>598.46+7.5</f>
        <v>605.96</v>
      </c>
    </row>
    <row r="16" spans="2:6" x14ac:dyDescent="0.35">
      <c r="B16" s="28">
        <v>45337</v>
      </c>
      <c r="C16" s="13" t="s">
        <v>11</v>
      </c>
      <c r="D16" s="11"/>
      <c r="E16" s="5" t="s">
        <v>13</v>
      </c>
      <c r="F16" s="83">
        <v>25.99</v>
      </c>
    </row>
    <row r="17" spans="2:6" x14ac:dyDescent="0.35">
      <c r="B17" s="28">
        <v>45327</v>
      </c>
      <c r="C17" s="13" t="s">
        <v>7</v>
      </c>
      <c r="D17" s="11"/>
      <c r="E17" s="5" t="s">
        <v>6</v>
      </c>
      <c r="F17" s="83">
        <v>43</v>
      </c>
    </row>
    <row r="18" spans="2:6" x14ac:dyDescent="0.35">
      <c r="B18" s="28">
        <v>45327</v>
      </c>
      <c r="C18" s="13" t="s">
        <v>12</v>
      </c>
      <c r="D18" s="11"/>
      <c r="E18" s="5" t="s">
        <v>6</v>
      </c>
      <c r="F18" s="83">
        <f>59.75/2</f>
        <v>29.875</v>
      </c>
    </row>
    <row r="19" spans="2:6" x14ac:dyDescent="0.35">
      <c r="B19" s="28">
        <v>45327</v>
      </c>
      <c r="C19" s="13" t="s">
        <v>9</v>
      </c>
      <c r="D19" s="11"/>
      <c r="E19" s="5" t="s">
        <v>6</v>
      </c>
      <c r="F19" s="83">
        <v>149.5</v>
      </c>
    </row>
    <row r="20" spans="2:6" x14ac:dyDescent="0.35">
      <c r="B20" s="28">
        <v>45328</v>
      </c>
      <c r="C20" s="13" t="s">
        <v>26</v>
      </c>
      <c r="D20" s="11"/>
      <c r="E20" s="5" t="s">
        <v>6</v>
      </c>
      <c r="F20" s="83">
        <v>28</v>
      </c>
    </row>
    <row r="21" spans="2:6" x14ac:dyDescent="0.35">
      <c r="B21" s="28">
        <v>45337</v>
      </c>
      <c r="C21" s="13" t="s">
        <v>40</v>
      </c>
      <c r="D21" s="11">
        <v>1</v>
      </c>
      <c r="E21" s="5" t="s">
        <v>13</v>
      </c>
      <c r="F21" s="83">
        <v>127.03</v>
      </c>
    </row>
    <row r="22" spans="2:6" x14ac:dyDescent="0.35">
      <c r="B22" s="28">
        <v>45337</v>
      </c>
      <c r="C22" s="13" t="s">
        <v>26</v>
      </c>
      <c r="D22" s="11"/>
      <c r="E22" s="5" t="s">
        <v>13</v>
      </c>
      <c r="F22" s="83">
        <v>52.84</v>
      </c>
    </row>
    <row r="23" spans="2:6" x14ac:dyDescent="0.35">
      <c r="B23" s="28">
        <v>45338</v>
      </c>
      <c r="C23" s="13" t="s">
        <v>26</v>
      </c>
      <c r="D23" s="11"/>
      <c r="E23" s="5" t="s">
        <v>13</v>
      </c>
      <c r="F23" s="83">
        <v>19.03</v>
      </c>
    </row>
    <row r="24" spans="2:6" x14ac:dyDescent="0.35">
      <c r="B24" s="28">
        <v>45338</v>
      </c>
      <c r="C24" s="13" t="s">
        <v>26</v>
      </c>
      <c r="D24" s="11"/>
      <c r="E24" s="5" t="s">
        <v>13</v>
      </c>
      <c r="F24" s="83">
        <v>29.9</v>
      </c>
    </row>
    <row r="25" spans="2:6" x14ac:dyDescent="0.35">
      <c r="B25" s="28">
        <v>45338</v>
      </c>
      <c r="C25" s="13" t="s">
        <v>26</v>
      </c>
      <c r="D25" s="11"/>
      <c r="E25" s="5" t="s">
        <v>13</v>
      </c>
      <c r="F25" s="83">
        <v>38</v>
      </c>
    </row>
    <row r="26" spans="2:6" x14ac:dyDescent="0.35">
      <c r="B26" s="28">
        <v>45349</v>
      </c>
      <c r="C26" s="13" t="s">
        <v>7</v>
      </c>
      <c r="D26" s="11"/>
      <c r="E26" s="5" t="s">
        <v>13</v>
      </c>
      <c r="F26" s="83">
        <v>37</v>
      </c>
    </row>
    <row r="27" spans="2:6" x14ac:dyDescent="0.35">
      <c r="B27" s="28">
        <v>45349</v>
      </c>
      <c r="C27" s="13" t="s">
        <v>9</v>
      </c>
      <c r="D27" s="11">
        <v>2</v>
      </c>
      <c r="E27" s="5" t="s">
        <v>13</v>
      </c>
      <c r="F27" s="83">
        <v>249</v>
      </c>
    </row>
    <row r="28" spans="2:6" x14ac:dyDescent="0.35">
      <c r="B28" s="28">
        <v>45349</v>
      </c>
      <c r="C28" s="13" t="s">
        <v>14</v>
      </c>
      <c r="D28" s="11"/>
      <c r="E28" s="5" t="s">
        <v>13</v>
      </c>
      <c r="F28" s="83">
        <f>115.03+7.5+123</f>
        <v>245.53</v>
      </c>
    </row>
    <row r="29" spans="2:6" x14ac:dyDescent="0.35">
      <c r="B29" s="28">
        <v>45349</v>
      </c>
      <c r="C29" s="13" t="s">
        <v>11</v>
      </c>
      <c r="D29" s="11"/>
      <c r="E29" s="5" t="s">
        <v>13</v>
      </c>
      <c r="F29" s="83">
        <v>27.49</v>
      </c>
    </row>
    <row r="30" spans="2:6" x14ac:dyDescent="0.35">
      <c r="B30" s="28">
        <v>45350</v>
      </c>
      <c r="C30" s="13" t="s">
        <v>12</v>
      </c>
      <c r="D30" s="11"/>
      <c r="E30" s="5" t="s">
        <v>6</v>
      </c>
      <c r="F30" s="83">
        <v>16.95</v>
      </c>
    </row>
    <row r="32" spans="2:6" x14ac:dyDescent="0.35">
      <c r="B32" s="88">
        <v>45352</v>
      </c>
      <c r="C32" s="53"/>
      <c r="D32" s="1"/>
      <c r="F32" s="57"/>
    </row>
    <row r="33" spans="2:6" ht="14" customHeight="1" x14ac:dyDescent="0.35">
      <c r="B33" s="87" t="s">
        <v>0</v>
      </c>
      <c r="C33" s="2" t="s">
        <v>1</v>
      </c>
      <c r="D33" s="4" t="s">
        <v>2</v>
      </c>
      <c r="E33" s="3" t="s">
        <v>3</v>
      </c>
      <c r="F33" s="56" t="s">
        <v>4</v>
      </c>
    </row>
    <row r="34" spans="2:6" x14ac:dyDescent="0.35">
      <c r="B34" s="28">
        <v>45367</v>
      </c>
      <c r="C34" s="5" t="s">
        <v>39</v>
      </c>
      <c r="D34" s="86"/>
      <c r="E34" s="84" t="s">
        <v>10</v>
      </c>
      <c r="F34" s="54">
        <f>3216.85+7.5</f>
        <v>3224.35</v>
      </c>
    </row>
    <row r="35" spans="2:6" x14ac:dyDescent="0.35">
      <c r="B35" s="28">
        <v>45367</v>
      </c>
      <c r="C35" s="5" t="s">
        <v>38</v>
      </c>
      <c r="D35" s="86"/>
      <c r="E35" s="84" t="s">
        <v>10</v>
      </c>
      <c r="F35" s="54">
        <v>291</v>
      </c>
    </row>
    <row r="36" spans="2:6" x14ac:dyDescent="0.35">
      <c r="B36" s="28">
        <v>45367</v>
      </c>
      <c r="C36" s="5" t="s">
        <v>14</v>
      </c>
      <c r="D36" s="86"/>
      <c r="E36" s="84" t="s">
        <v>10</v>
      </c>
      <c r="F36" s="54">
        <f>586.51+5</f>
        <v>591.51</v>
      </c>
    </row>
    <row r="37" spans="2:6" x14ac:dyDescent="0.35">
      <c r="B37" s="28">
        <v>45368</v>
      </c>
      <c r="C37" s="5" t="s">
        <v>17</v>
      </c>
      <c r="D37" s="86"/>
      <c r="E37" s="84" t="s">
        <v>10</v>
      </c>
      <c r="F37" s="54">
        <f>36/3</f>
        <v>12</v>
      </c>
    </row>
    <row r="38" spans="2:6" x14ac:dyDescent="0.35">
      <c r="B38" s="28">
        <v>45368</v>
      </c>
      <c r="C38" s="5" t="s">
        <v>17</v>
      </c>
      <c r="D38" s="86"/>
      <c r="E38" s="84" t="s">
        <v>10</v>
      </c>
      <c r="F38" s="54">
        <v>30</v>
      </c>
    </row>
    <row r="39" spans="2:6" x14ac:dyDescent="0.35">
      <c r="B39" s="28">
        <v>45369</v>
      </c>
      <c r="C39" s="5" t="s">
        <v>17</v>
      </c>
      <c r="D39" s="86"/>
      <c r="E39" s="84" t="s">
        <v>10</v>
      </c>
      <c r="F39" s="54">
        <f>90/3</f>
        <v>30</v>
      </c>
    </row>
    <row r="40" spans="2:6" x14ac:dyDescent="0.35">
      <c r="B40" s="28">
        <v>45370</v>
      </c>
      <c r="C40" s="5" t="s">
        <v>17</v>
      </c>
      <c r="D40" s="86"/>
      <c r="E40" s="84" t="s">
        <v>10</v>
      </c>
      <c r="F40" s="54">
        <f>24/2</f>
        <v>12</v>
      </c>
    </row>
    <row r="41" spans="2:6" x14ac:dyDescent="0.35">
      <c r="B41" s="28">
        <v>45370</v>
      </c>
      <c r="C41" s="5" t="s">
        <v>20</v>
      </c>
      <c r="D41" s="86"/>
      <c r="E41" s="84" t="s">
        <v>10</v>
      </c>
      <c r="F41" s="54">
        <v>74.680000000000007</v>
      </c>
    </row>
    <row r="42" spans="2:6" x14ac:dyDescent="0.35">
      <c r="B42" s="28">
        <v>45371</v>
      </c>
      <c r="C42" s="5" t="s">
        <v>20</v>
      </c>
      <c r="D42" s="86"/>
      <c r="E42" s="84" t="s">
        <v>10</v>
      </c>
      <c r="F42" s="54">
        <v>39.78</v>
      </c>
    </row>
    <row r="43" spans="2:6" x14ac:dyDescent="0.35">
      <c r="B43" s="28">
        <v>45371</v>
      </c>
      <c r="C43" s="5" t="s">
        <v>20</v>
      </c>
      <c r="D43" s="86"/>
      <c r="E43" s="84" t="s">
        <v>10</v>
      </c>
      <c r="F43" s="54">
        <v>29.56</v>
      </c>
    </row>
    <row r="44" spans="2:6" x14ac:dyDescent="0.35">
      <c r="B44" s="28">
        <v>45372</v>
      </c>
      <c r="C44" s="5" t="s">
        <v>17</v>
      </c>
      <c r="D44" s="86"/>
      <c r="E44" s="84" t="s">
        <v>10</v>
      </c>
      <c r="F44" s="54">
        <f>72.43/3</f>
        <v>24.143333333333334</v>
      </c>
    </row>
    <row r="45" spans="2:6" x14ac:dyDescent="0.35">
      <c r="B45" s="28">
        <v>45372</v>
      </c>
      <c r="C45" s="5" t="s">
        <v>17</v>
      </c>
      <c r="D45" s="11"/>
      <c r="E45" s="84" t="s">
        <v>10</v>
      </c>
      <c r="F45" s="83">
        <f>36/3</f>
        <v>12</v>
      </c>
    </row>
    <row r="47" spans="2:6" x14ac:dyDescent="0.35">
      <c r="B47" s="88">
        <v>45383</v>
      </c>
      <c r="C47" s="53"/>
      <c r="D47" s="1"/>
      <c r="F47" s="57"/>
    </row>
    <row r="48" spans="2:6" x14ac:dyDescent="0.35">
      <c r="B48" s="87" t="s">
        <v>0</v>
      </c>
      <c r="C48" s="2" t="s">
        <v>1</v>
      </c>
      <c r="D48" s="4" t="s">
        <v>2</v>
      </c>
      <c r="E48" s="3" t="s">
        <v>3</v>
      </c>
      <c r="F48" s="56" t="s">
        <v>4</v>
      </c>
    </row>
    <row r="49" spans="2:6" x14ac:dyDescent="0.35">
      <c r="B49" s="85">
        <v>45398</v>
      </c>
      <c r="C49" s="13" t="s">
        <v>7</v>
      </c>
      <c r="D49" s="11"/>
      <c r="E49" s="5" t="s">
        <v>6</v>
      </c>
      <c r="F49" s="83">
        <v>56.8</v>
      </c>
    </row>
    <row r="50" spans="2:6" x14ac:dyDescent="0.35">
      <c r="B50" s="85">
        <v>45398</v>
      </c>
      <c r="C50" s="13" t="s">
        <v>9</v>
      </c>
      <c r="D50" s="11">
        <v>1</v>
      </c>
      <c r="E50" s="5" t="s">
        <v>6</v>
      </c>
      <c r="F50" s="83">
        <v>130</v>
      </c>
    </row>
    <row r="51" spans="2:6" x14ac:dyDescent="0.35">
      <c r="B51" s="85">
        <v>45399</v>
      </c>
      <c r="C51" s="13" t="s">
        <v>7</v>
      </c>
      <c r="D51" s="11"/>
      <c r="E51" s="5" t="s">
        <v>6</v>
      </c>
      <c r="F51" s="83">
        <v>49</v>
      </c>
    </row>
    <row r="52" spans="2:6" x14ac:dyDescent="0.35">
      <c r="B52" s="85">
        <v>45410</v>
      </c>
      <c r="C52" s="13" t="s">
        <v>16</v>
      </c>
      <c r="D52" s="11"/>
      <c r="E52" s="5" t="s">
        <v>10</v>
      </c>
      <c r="F52" s="83">
        <v>41.99</v>
      </c>
    </row>
    <row r="53" spans="2:6" x14ac:dyDescent="0.35">
      <c r="B53" s="85">
        <v>45410</v>
      </c>
      <c r="C53" s="13" t="s">
        <v>14</v>
      </c>
      <c r="D53" s="11"/>
      <c r="E53" s="5" t="s">
        <v>10</v>
      </c>
      <c r="F53" s="83">
        <f>281.02+7.5+68</f>
        <v>356.52</v>
      </c>
    </row>
    <row r="54" spans="2:6" x14ac:dyDescent="0.35">
      <c r="B54" s="85">
        <v>45411</v>
      </c>
      <c r="C54" s="13" t="s">
        <v>7</v>
      </c>
      <c r="D54" s="11"/>
      <c r="E54" s="5" t="s">
        <v>10</v>
      </c>
      <c r="F54" s="83">
        <v>65</v>
      </c>
    </row>
    <row r="56" spans="2:6" x14ac:dyDescent="0.35">
      <c r="B56" s="88">
        <v>45413</v>
      </c>
      <c r="C56" s="53"/>
      <c r="D56" s="1"/>
      <c r="F56" s="57"/>
    </row>
    <row r="57" spans="2:6" x14ac:dyDescent="0.35">
      <c r="B57" s="87" t="s">
        <v>0</v>
      </c>
      <c r="C57" s="2" t="s">
        <v>1</v>
      </c>
      <c r="D57" s="4" t="s">
        <v>2</v>
      </c>
      <c r="E57" s="3" t="s">
        <v>3</v>
      </c>
      <c r="F57" s="56" t="s">
        <v>4</v>
      </c>
    </row>
    <row r="58" spans="2:6" x14ac:dyDescent="0.35">
      <c r="B58" s="85">
        <v>45441</v>
      </c>
      <c r="C58" s="13" t="s">
        <v>9</v>
      </c>
      <c r="D58" s="11">
        <v>1</v>
      </c>
      <c r="E58" s="5" t="s">
        <v>13</v>
      </c>
      <c r="F58" s="83">
        <v>175</v>
      </c>
    </row>
    <row r="59" spans="2:6" x14ac:dyDescent="0.35">
      <c r="B59" s="85">
        <v>45441</v>
      </c>
      <c r="C59" s="13" t="s">
        <v>42</v>
      </c>
      <c r="D59" s="11"/>
      <c r="E59" s="5" t="s">
        <v>13</v>
      </c>
      <c r="F59" s="83">
        <v>49.87</v>
      </c>
    </row>
    <row r="61" spans="2:6" x14ac:dyDescent="0.35">
      <c r="B61" s="88">
        <v>45444</v>
      </c>
      <c r="C61" s="53"/>
      <c r="D61" s="1"/>
      <c r="F61" s="57"/>
    </row>
    <row r="62" spans="2:6" x14ac:dyDescent="0.35">
      <c r="B62" s="87" t="s">
        <v>0</v>
      </c>
      <c r="C62" s="2" t="s">
        <v>1</v>
      </c>
      <c r="D62" s="4" t="s">
        <v>2</v>
      </c>
      <c r="E62" s="3" t="s">
        <v>3</v>
      </c>
      <c r="F62" s="56" t="s">
        <v>4</v>
      </c>
    </row>
    <row r="63" spans="2:6" x14ac:dyDescent="0.35">
      <c r="B63" s="85">
        <v>45453</v>
      </c>
      <c r="C63" s="5" t="s">
        <v>43</v>
      </c>
      <c r="D63" s="86"/>
      <c r="E63" s="5" t="s">
        <v>6</v>
      </c>
      <c r="F63" s="54">
        <v>45.9</v>
      </c>
    </row>
    <row r="64" spans="2:6" x14ac:dyDescent="0.35">
      <c r="B64" s="85">
        <v>45453</v>
      </c>
      <c r="C64" s="13" t="s">
        <v>44</v>
      </c>
      <c r="D64" s="86">
        <v>1</v>
      </c>
      <c r="E64" s="5" t="s">
        <v>6</v>
      </c>
      <c r="F64" s="54">
        <v>192.25</v>
      </c>
    </row>
    <row r="65" spans="2:6" x14ac:dyDescent="0.35">
      <c r="B65" s="85">
        <v>45453</v>
      </c>
      <c r="C65" s="13" t="s">
        <v>14</v>
      </c>
      <c r="D65" s="86"/>
      <c r="E65" s="5" t="s">
        <v>6</v>
      </c>
      <c r="F65" s="54">
        <f>213.02+10</f>
        <v>223.02</v>
      </c>
    </row>
    <row r="66" spans="2:6" x14ac:dyDescent="0.35">
      <c r="B66" s="85">
        <v>45453</v>
      </c>
      <c r="C66" s="13" t="s">
        <v>16</v>
      </c>
      <c r="D66" s="86"/>
      <c r="E66" s="5" t="s">
        <v>6</v>
      </c>
      <c r="F66" s="54">
        <v>45.49</v>
      </c>
    </row>
    <row r="67" spans="2:6" x14ac:dyDescent="0.35">
      <c r="B67" s="85">
        <v>45467</v>
      </c>
      <c r="C67" s="5" t="s">
        <v>43</v>
      </c>
      <c r="D67" s="86"/>
      <c r="E67" s="5" t="s">
        <v>6</v>
      </c>
      <c r="F67" s="54">
        <v>38.5</v>
      </c>
    </row>
    <row r="68" spans="2:6" x14ac:dyDescent="0.35">
      <c r="B68" s="85">
        <v>45467</v>
      </c>
      <c r="C68" s="13" t="s">
        <v>44</v>
      </c>
      <c r="D68" s="11">
        <v>1</v>
      </c>
      <c r="E68" s="5" t="s">
        <v>6</v>
      </c>
      <c r="F68" s="83">
        <v>109.5</v>
      </c>
    </row>
    <row r="69" spans="2:6" x14ac:dyDescent="0.35">
      <c r="B69" s="85">
        <v>45467</v>
      </c>
      <c r="C69" s="13" t="s">
        <v>45</v>
      </c>
      <c r="D69" s="11"/>
      <c r="E69" s="5" t="s">
        <v>46</v>
      </c>
      <c r="F69" s="83">
        <f>36.95/2</f>
        <v>18.475000000000001</v>
      </c>
    </row>
    <row r="70" spans="2:6" x14ac:dyDescent="0.35">
      <c r="B70" s="85">
        <v>45467</v>
      </c>
      <c r="C70" s="13" t="s">
        <v>14</v>
      </c>
      <c r="D70" s="11"/>
      <c r="E70" s="5" t="s">
        <v>46</v>
      </c>
      <c r="F70" s="83">
        <f>418.02+7.5+60 +102</f>
        <v>587.52</v>
      </c>
    </row>
    <row r="71" spans="2:6" x14ac:dyDescent="0.35">
      <c r="B71" s="85">
        <v>45467</v>
      </c>
      <c r="C71" s="13" t="s">
        <v>47</v>
      </c>
      <c r="D71" s="11"/>
      <c r="E71" s="5" t="s">
        <v>46</v>
      </c>
      <c r="F71" s="83">
        <f>45.49+48.49</f>
        <v>93.98</v>
      </c>
    </row>
    <row r="72" spans="2:6" x14ac:dyDescent="0.35">
      <c r="B72" s="85">
        <v>45468</v>
      </c>
      <c r="C72" s="13" t="s">
        <v>44</v>
      </c>
      <c r="D72" s="11">
        <v>1</v>
      </c>
      <c r="E72" s="5" t="s">
        <v>46</v>
      </c>
      <c r="F72" s="83">
        <v>132</v>
      </c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1890E-99E6-49FF-9918-DA7DE13EFE4A}">
  <sheetPr>
    <tabColor rgb="FF92D050"/>
    <pageSetUpPr fitToPage="1"/>
  </sheetPr>
  <dimension ref="B1:F76"/>
  <sheetViews>
    <sheetView workbookViewId="0"/>
  </sheetViews>
  <sheetFormatPr defaultRowHeight="14.5" x14ac:dyDescent="0.35"/>
  <cols>
    <col min="1" max="1" width="5.1796875" customWidth="1"/>
    <col min="2" max="2" width="11.7265625" bestFit="1" customWidth="1"/>
    <col min="3" max="3" width="22.81640625" bestFit="1" customWidth="1"/>
    <col min="4" max="4" width="11.7265625" bestFit="1" customWidth="1"/>
    <col min="5" max="5" width="43.36328125" customWidth="1"/>
    <col min="6" max="6" width="12.7265625" style="51" customWidth="1"/>
  </cols>
  <sheetData>
    <row r="1" spans="2:6" ht="15" thickBot="1" x14ac:dyDescent="0.4"/>
    <row r="2" spans="2:6" ht="15" thickBot="1" x14ac:dyDescent="0.4">
      <c r="B2" s="77" t="s">
        <v>33</v>
      </c>
      <c r="C2" s="78"/>
      <c r="D2" s="78"/>
      <c r="E2" s="80"/>
      <c r="F2" s="81"/>
    </row>
    <row r="3" spans="2:6" x14ac:dyDescent="0.35">
      <c r="B3" s="10"/>
      <c r="C3" s="10"/>
      <c r="D3" s="10"/>
      <c r="F3"/>
    </row>
    <row r="4" spans="2:6" x14ac:dyDescent="0.35">
      <c r="B4" s="63">
        <v>45292</v>
      </c>
      <c r="D4" s="1"/>
      <c r="F4" s="62"/>
    </row>
    <row r="5" spans="2:6" x14ac:dyDescent="0.35">
      <c r="B5" s="39" t="s">
        <v>0</v>
      </c>
      <c r="C5" s="2" t="s">
        <v>1</v>
      </c>
      <c r="D5" s="4" t="s">
        <v>2</v>
      </c>
      <c r="E5" s="3" t="s">
        <v>3</v>
      </c>
      <c r="F5" s="56" t="s">
        <v>4</v>
      </c>
    </row>
    <row r="6" spans="2:6" x14ac:dyDescent="0.35">
      <c r="B6" s="28">
        <v>45299</v>
      </c>
      <c r="C6" s="13" t="s">
        <v>5</v>
      </c>
      <c r="D6" s="11" t="s">
        <v>29</v>
      </c>
      <c r="E6" s="55" t="s">
        <v>6</v>
      </c>
      <c r="F6" s="54">
        <f>136.4+7.5</f>
        <v>143.9</v>
      </c>
    </row>
    <row r="7" spans="2:6" x14ac:dyDescent="0.35">
      <c r="B7" s="28">
        <v>45299</v>
      </c>
      <c r="C7" s="13" t="s">
        <v>11</v>
      </c>
      <c r="D7" s="11" t="s">
        <v>29</v>
      </c>
      <c r="E7" s="55" t="s">
        <v>6</v>
      </c>
      <c r="F7" s="54">
        <v>81.99</v>
      </c>
    </row>
    <row r="8" spans="2:6" x14ac:dyDescent="0.35">
      <c r="B8" s="28">
        <v>45299</v>
      </c>
      <c r="C8" s="13" t="s">
        <v>9</v>
      </c>
      <c r="D8" s="11">
        <v>3</v>
      </c>
      <c r="E8" s="55" t="s">
        <v>6</v>
      </c>
      <c r="F8" s="54">
        <f>327+3.6</f>
        <v>330.6</v>
      </c>
    </row>
    <row r="9" spans="2:6" x14ac:dyDescent="0.35">
      <c r="B9" s="28">
        <v>45299</v>
      </c>
      <c r="C9" s="13" t="s">
        <v>12</v>
      </c>
      <c r="D9" s="11"/>
      <c r="E9" s="55" t="s">
        <v>6</v>
      </c>
      <c r="F9" s="54">
        <v>51.92</v>
      </c>
    </row>
    <row r="10" spans="2:6" x14ac:dyDescent="0.35">
      <c r="B10" s="28">
        <v>45299</v>
      </c>
      <c r="C10" s="13" t="s">
        <v>15</v>
      </c>
      <c r="D10" s="11"/>
      <c r="E10" s="55" t="s">
        <v>6</v>
      </c>
      <c r="F10" s="54">
        <v>74.25</v>
      </c>
    </row>
    <row r="11" spans="2:6" x14ac:dyDescent="0.35">
      <c r="B11" s="28">
        <v>45308</v>
      </c>
      <c r="C11" s="13" t="s">
        <v>9</v>
      </c>
      <c r="D11" s="11">
        <v>1</v>
      </c>
      <c r="E11" s="55" t="s">
        <v>6</v>
      </c>
      <c r="F11" s="54">
        <f>194.4+3.6</f>
        <v>198</v>
      </c>
    </row>
    <row r="12" spans="2:6" x14ac:dyDescent="0.35">
      <c r="B12" s="68"/>
      <c r="C12" s="67"/>
      <c r="D12" s="66"/>
      <c r="E12" s="65"/>
      <c r="F12" s="64"/>
    </row>
    <row r="13" spans="2:6" x14ac:dyDescent="0.35">
      <c r="B13" s="63">
        <v>45323</v>
      </c>
      <c r="D13" s="1"/>
      <c r="F13" s="62"/>
    </row>
    <row r="14" spans="2:6" x14ac:dyDescent="0.35">
      <c r="B14" s="39" t="s">
        <v>0</v>
      </c>
      <c r="C14" s="2" t="s">
        <v>1</v>
      </c>
      <c r="D14" s="4" t="s">
        <v>2</v>
      </c>
      <c r="E14" s="3" t="s">
        <v>3</v>
      </c>
      <c r="F14" s="56" t="s">
        <v>4</v>
      </c>
    </row>
    <row r="15" spans="2:6" x14ac:dyDescent="0.35">
      <c r="B15" s="28">
        <v>45329</v>
      </c>
      <c r="C15" s="13" t="s">
        <v>7</v>
      </c>
      <c r="D15" s="11"/>
      <c r="E15" s="5" t="s">
        <v>10</v>
      </c>
      <c r="F15" s="54">
        <f>2.7+2.7</f>
        <v>5.4</v>
      </c>
    </row>
    <row r="16" spans="2:6" x14ac:dyDescent="0.35">
      <c r="B16" s="28">
        <v>45348</v>
      </c>
      <c r="C16" s="13" t="s">
        <v>9</v>
      </c>
      <c r="D16" s="11">
        <v>1</v>
      </c>
      <c r="E16" s="5" t="s">
        <v>10</v>
      </c>
      <c r="F16" s="54">
        <f>3.6+167.2</f>
        <v>170.79999999999998</v>
      </c>
    </row>
    <row r="17" spans="2:6" x14ac:dyDescent="0.35">
      <c r="B17" s="28">
        <v>45351</v>
      </c>
      <c r="C17" s="13" t="s">
        <v>9</v>
      </c>
      <c r="D17" s="11">
        <v>1</v>
      </c>
      <c r="E17" s="5" t="s">
        <v>10</v>
      </c>
      <c r="F17" s="54">
        <v>183.6</v>
      </c>
    </row>
    <row r="18" spans="2:6" x14ac:dyDescent="0.35">
      <c r="B18" s="28">
        <v>45351</v>
      </c>
      <c r="C18" s="13" t="s">
        <v>7</v>
      </c>
      <c r="D18" s="11"/>
      <c r="E18" s="5" t="s">
        <v>10</v>
      </c>
      <c r="F18" s="54">
        <v>1.75</v>
      </c>
    </row>
    <row r="19" spans="2:6" x14ac:dyDescent="0.35">
      <c r="B19" s="28">
        <v>45351</v>
      </c>
      <c r="C19" s="13" t="s">
        <v>8</v>
      </c>
      <c r="D19" s="11"/>
      <c r="E19" s="5" t="s">
        <v>10</v>
      </c>
      <c r="F19" s="54">
        <v>12.91</v>
      </c>
    </row>
    <row r="20" spans="2:6" x14ac:dyDescent="0.35">
      <c r="B20" s="61"/>
      <c r="C20" s="60"/>
      <c r="D20" s="60"/>
      <c r="E20" s="60"/>
      <c r="F20" s="59"/>
    </row>
    <row r="21" spans="2:6" x14ac:dyDescent="0.35">
      <c r="B21" s="58">
        <v>45352</v>
      </c>
      <c r="C21" s="53"/>
      <c r="D21" s="1"/>
      <c r="F21" s="57"/>
    </row>
    <row r="22" spans="2:6" x14ac:dyDescent="0.35">
      <c r="B22" s="39" t="s">
        <v>0</v>
      </c>
      <c r="C22" s="2" t="s">
        <v>1</v>
      </c>
      <c r="D22" s="4" t="s">
        <v>2</v>
      </c>
      <c r="E22" s="3" t="s">
        <v>3</v>
      </c>
      <c r="F22" s="56" t="s">
        <v>4</v>
      </c>
    </row>
    <row r="23" spans="2:6" x14ac:dyDescent="0.35">
      <c r="B23" s="28">
        <v>45358</v>
      </c>
      <c r="C23" s="13" t="s">
        <v>9</v>
      </c>
      <c r="D23" s="11">
        <v>1</v>
      </c>
      <c r="E23" s="5" t="s">
        <v>10</v>
      </c>
      <c r="F23" s="54">
        <f>170.05+3.6</f>
        <v>173.65</v>
      </c>
    </row>
    <row r="24" spans="2:6" x14ac:dyDescent="0.35">
      <c r="B24" s="28">
        <v>45358</v>
      </c>
      <c r="C24" s="13" t="s">
        <v>7</v>
      </c>
      <c r="D24" s="11"/>
      <c r="E24" s="5" t="s">
        <v>10</v>
      </c>
      <c r="F24" s="54">
        <v>2.8</v>
      </c>
    </row>
    <row r="25" spans="2:6" x14ac:dyDescent="0.35">
      <c r="B25" s="28">
        <v>45362</v>
      </c>
      <c r="C25" s="13" t="s">
        <v>9</v>
      </c>
      <c r="D25" s="11">
        <v>1</v>
      </c>
      <c r="E25" s="5" t="s">
        <v>32</v>
      </c>
      <c r="F25" s="54">
        <f>3.6+195.08</f>
        <v>198.68</v>
      </c>
    </row>
    <row r="26" spans="2:6" x14ac:dyDescent="0.35">
      <c r="B26" s="28">
        <v>45363</v>
      </c>
      <c r="C26" s="13" t="s">
        <v>9</v>
      </c>
      <c r="D26" s="11">
        <v>1</v>
      </c>
      <c r="E26" s="55" t="s">
        <v>6</v>
      </c>
      <c r="F26" s="54">
        <f>3.6+121</f>
        <v>124.6</v>
      </c>
    </row>
    <row r="27" spans="2:6" x14ac:dyDescent="0.35">
      <c r="B27" s="28">
        <v>45363</v>
      </c>
      <c r="C27" s="13" t="s">
        <v>14</v>
      </c>
      <c r="D27" s="11"/>
      <c r="E27" s="55" t="s">
        <v>6</v>
      </c>
      <c r="F27" s="54">
        <f>7.5+137.03</f>
        <v>144.53</v>
      </c>
    </row>
    <row r="28" spans="2:6" x14ac:dyDescent="0.35">
      <c r="B28" s="28">
        <v>45363</v>
      </c>
      <c r="C28" s="13" t="s">
        <v>7</v>
      </c>
      <c r="D28" s="11"/>
      <c r="E28" s="55" t="s">
        <v>6</v>
      </c>
      <c r="F28" s="54">
        <v>13.3</v>
      </c>
    </row>
    <row r="29" spans="2:6" x14ac:dyDescent="0.35">
      <c r="B29" s="28">
        <v>45364</v>
      </c>
      <c r="C29" s="13" t="s">
        <v>7</v>
      </c>
      <c r="D29" s="11"/>
      <c r="E29" s="55" t="s">
        <v>6</v>
      </c>
      <c r="F29" s="54">
        <v>23</v>
      </c>
    </row>
    <row r="30" spans="2:6" x14ac:dyDescent="0.35">
      <c r="B30" s="28">
        <v>45364</v>
      </c>
      <c r="C30" s="13" t="s">
        <v>7</v>
      </c>
      <c r="D30" s="11"/>
      <c r="E30" s="55" t="s">
        <v>6</v>
      </c>
      <c r="F30" s="54">
        <v>56.7</v>
      </c>
    </row>
    <row r="31" spans="2:6" x14ac:dyDescent="0.35">
      <c r="B31" s="28">
        <v>45364</v>
      </c>
      <c r="C31" s="13" t="s">
        <v>31</v>
      </c>
      <c r="D31" s="11"/>
      <c r="E31" s="55" t="s">
        <v>6</v>
      </c>
      <c r="F31" s="54">
        <v>26.2</v>
      </c>
    </row>
    <row r="32" spans="2:6" x14ac:dyDescent="0.35">
      <c r="B32" s="28">
        <v>45371</v>
      </c>
      <c r="C32" s="13" t="s">
        <v>7</v>
      </c>
      <c r="D32" s="11"/>
      <c r="E32" s="5" t="s">
        <v>10</v>
      </c>
      <c r="F32" s="54">
        <v>5.6</v>
      </c>
    </row>
    <row r="33" spans="2:6" x14ac:dyDescent="0.35">
      <c r="B33" s="29"/>
      <c r="C33" s="53"/>
      <c r="F33" s="52"/>
    </row>
    <row r="34" spans="2:6" x14ac:dyDescent="0.35">
      <c r="B34" s="58">
        <v>45383</v>
      </c>
      <c r="C34" s="53"/>
      <c r="D34" s="1"/>
      <c r="F34" s="57"/>
    </row>
    <row r="35" spans="2:6" x14ac:dyDescent="0.35">
      <c r="B35" s="39" t="s">
        <v>0</v>
      </c>
      <c r="C35" s="2" t="s">
        <v>1</v>
      </c>
      <c r="D35" s="4" t="s">
        <v>2</v>
      </c>
      <c r="E35" s="3" t="s">
        <v>3</v>
      </c>
      <c r="F35" s="56" t="s">
        <v>4</v>
      </c>
    </row>
    <row r="36" spans="2:6" x14ac:dyDescent="0.35">
      <c r="B36" s="28">
        <v>45397</v>
      </c>
      <c r="C36" s="13" t="s">
        <v>9</v>
      </c>
      <c r="D36" s="11">
        <v>1</v>
      </c>
      <c r="E36" s="5" t="s">
        <v>6</v>
      </c>
      <c r="F36" s="54">
        <v>110.6</v>
      </c>
    </row>
    <row r="37" spans="2:6" x14ac:dyDescent="0.35">
      <c r="B37" s="28">
        <v>45397</v>
      </c>
      <c r="C37" s="13" t="s">
        <v>12</v>
      </c>
      <c r="D37" s="11"/>
      <c r="E37" s="5" t="s">
        <v>6</v>
      </c>
      <c r="F37" s="54">
        <v>24</v>
      </c>
    </row>
    <row r="38" spans="2:6" x14ac:dyDescent="0.35">
      <c r="B38" s="28">
        <v>45398</v>
      </c>
      <c r="C38" s="13" t="s">
        <v>7</v>
      </c>
      <c r="D38" s="11"/>
      <c r="E38" s="5" t="s">
        <v>6</v>
      </c>
      <c r="F38" s="54">
        <f>748.9</f>
        <v>748.9</v>
      </c>
    </row>
    <row r="39" spans="2:6" x14ac:dyDescent="0.35">
      <c r="B39" s="28">
        <v>45398</v>
      </c>
      <c r="C39" s="13" t="s">
        <v>9</v>
      </c>
      <c r="D39" s="11">
        <v>1</v>
      </c>
      <c r="E39" s="5" t="s">
        <v>6</v>
      </c>
      <c r="F39" s="54">
        <v>70</v>
      </c>
    </row>
    <row r="40" spans="2:6" x14ac:dyDescent="0.35">
      <c r="B40" s="28">
        <v>45399</v>
      </c>
      <c r="C40" s="13" t="s">
        <v>9</v>
      </c>
      <c r="D40" s="11">
        <v>1</v>
      </c>
      <c r="E40" s="5" t="s">
        <v>6</v>
      </c>
      <c r="F40" s="54">
        <v>80.099999999999994</v>
      </c>
    </row>
    <row r="41" spans="2:6" x14ac:dyDescent="0.35">
      <c r="B41" s="28">
        <v>45400</v>
      </c>
      <c r="C41" s="13" t="s">
        <v>12</v>
      </c>
      <c r="D41" s="11"/>
      <c r="E41" s="5" t="s">
        <v>6</v>
      </c>
      <c r="F41" s="54">
        <v>9.8000000000000007</v>
      </c>
    </row>
    <row r="42" spans="2:6" x14ac:dyDescent="0.35">
      <c r="D42" s="1"/>
      <c r="F42" s="62"/>
    </row>
    <row r="43" spans="2:6" x14ac:dyDescent="0.35">
      <c r="B43" s="58">
        <v>45413</v>
      </c>
      <c r="C43" s="53"/>
      <c r="D43" s="1"/>
      <c r="F43" s="57"/>
    </row>
    <row r="44" spans="2:6" x14ac:dyDescent="0.35">
      <c r="B44" s="39" t="s">
        <v>0</v>
      </c>
      <c r="C44" s="2" t="s">
        <v>1</v>
      </c>
      <c r="D44" s="4" t="s">
        <v>2</v>
      </c>
      <c r="E44" s="3" t="s">
        <v>3</v>
      </c>
      <c r="F44" s="56" t="s">
        <v>4</v>
      </c>
    </row>
    <row r="45" spans="2:6" x14ac:dyDescent="0.35">
      <c r="B45" s="28">
        <v>45413</v>
      </c>
      <c r="C45" s="13" t="s">
        <v>9</v>
      </c>
      <c r="D45" s="11">
        <v>2</v>
      </c>
      <c r="E45" s="5" t="s">
        <v>32</v>
      </c>
      <c r="F45" s="54">
        <f>3.6+235</f>
        <v>238.6</v>
      </c>
    </row>
    <row r="46" spans="2:6" x14ac:dyDescent="0.35">
      <c r="B46" s="28">
        <v>45413</v>
      </c>
      <c r="C46" s="13" t="s">
        <v>14</v>
      </c>
      <c r="D46" s="11"/>
      <c r="E46" s="5" t="s">
        <v>32</v>
      </c>
      <c r="F46" s="54">
        <f>211.02+7.5</f>
        <v>218.52</v>
      </c>
    </row>
    <row r="47" spans="2:6" x14ac:dyDescent="0.35">
      <c r="B47" s="28">
        <v>45413</v>
      </c>
      <c r="C47" s="13" t="s">
        <v>16</v>
      </c>
      <c r="D47" s="11"/>
      <c r="E47" s="5" t="s">
        <v>32</v>
      </c>
      <c r="F47" s="54">
        <v>94.99</v>
      </c>
    </row>
    <row r="48" spans="2:6" x14ac:dyDescent="0.35">
      <c r="B48" s="28">
        <v>45413</v>
      </c>
      <c r="C48" s="13" t="s">
        <v>15</v>
      </c>
      <c r="D48" s="11"/>
      <c r="E48" s="5" t="s">
        <v>32</v>
      </c>
      <c r="F48" s="54">
        <v>74.25</v>
      </c>
    </row>
    <row r="49" spans="2:6" x14ac:dyDescent="0.35">
      <c r="B49" s="28">
        <v>45415</v>
      </c>
      <c r="C49" s="13" t="s">
        <v>12</v>
      </c>
      <c r="D49" s="11"/>
      <c r="E49" s="5" t="s">
        <v>32</v>
      </c>
      <c r="F49" s="54">
        <v>12</v>
      </c>
    </row>
    <row r="50" spans="2:6" x14ac:dyDescent="0.35">
      <c r="B50" s="28">
        <v>45419</v>
      </c>
      <c r="C50" s="13" t="s">
        <v>15</v>
      </c>
      <c r="D50" s="11"/>
      <c r="E50" s="55" t="s">
        <v>6</v>
      </c>
      <c r="F50" s="54">
        <v>74.25</v>
      </c>
    </row>
    <row r="51" spans="2:6" x14ac:dyDescent="0.35">
      <c r="B51" s="28">
        <v>45419</v>
      </c>
      <c r="C51" s="13" t="s">
        <v>12</v>
      </c>
      <c r="D51" s="11"/>
      <c r="E51" s="55" t="s">
        <v>6</v>
      </c>
      <c r="F51" s="54">
        <v>12</v>
      </c>
    </row>
    <row r="52" spans="2:6" x14ac:dyDescent="0.35">
      <c r="B52" s="28">
        <v>45419</v>
      </c>
      <c r="C52" s="13" t="s">
        <v>16</v>
      </c>
      <c r="D52" s="11"/>
      <c r="E52" s="55" t="s">
        <v>6</v>
      </c>
      <c r="F52" s="54">
        <v>94.99</v>
      </c>
    </row>
    <row r="53" spans="2:6" x14ac:dyDescent="0.35">
      <c r="B53" s="28">
        <v>45419</v>
      </c>
      <c r="C53" s="13" t="s">
        <v>14</v>
      </c>
      <c r="D53" s="11"/>
      <c r="E53" s="55" t="s">
        <v>6</v>
      </c>
      <c r="F53" s="54">
        <f>211.02+7.5</f>
        <v>218.52</v>
      </c>
    </row>
    <row r="54" spans="2:6" x14ac:dyDescent="0.35">
      <c r="B54" s="28">
        <v>45419</v>
      </c>
      <c r="C54" s="13" t="s">
        <v>9</v>
      </c>
      <c r="D54" s="11">
        <v>2</v>
      </c>
      <c r="E54" s="55" t="s">
        <v>6</v>
      </c>
      <c r="F54" s="54">
        <f>3.6+313</f>
        <v>316.60000000000002</v>
      </c>
    </row>
    <row r="55" spans="2:6" x14ac:dyDescent="0.35">
      <c r="B55" s="28">
        <v>45421</v>
      </c>
      <c r="C55" s="13" t="s">
        <v>12</v>
      </c>
      <c r="D55" s="11"/>
      <c r="E55" s="55" t="s">
        <v>6</v>
      </c>
      <c r="F55" s="54">
        <v>12</v>
      </c>
    </row>
    <row r="56" spans="2:6" x14ac:dyDescent="0.35">
      <c r="B56" s="28">
        <v>45433</v>
      </c>
      <c r="C56" s="13" t="s">
        <v>9</v>
      </c>
      <c r="D56" s="11">
        <v>1</v>
      </c>
      <c r="E56" s="55" t="s">
        <v>10</v>
      </c>
      <c r="F56" s="54">
        <f>3.6+239</f>
        <v>242.6</v>
      </c>
    </row>
    <row r="57" spans="2:6" x14ac:dyDescent="0.35">
      <c r="B57" s="28">
        <v>45433</v>
      </c>
      <c r="C57" s="13" t="s">
        <v>8</v>
      </c>
      <c r="D57" s="11"/>
      <c r="E57" s="55" t="s">
        <v>10</v>
      </c>
      <c r="F57" s="54">
        <v>54.97</v>
      </c>
    </row>
    <row r="58" spans="2:6" x14ac:dyDescent="0.35">
      <c r="B58" s="28">
        <v>45433</v>
      </c>
      <c r="C58" s="13" t="s">
        <v>7</v>
      </c>
      <c r="D58" s="11"/>
      <c r="E58" s="55" t="s">
        <v>10</v>
      </c>
      <c r="F58" s="54">
        <f>25+2.8</f>
        <v>27.8</v>
      </c>
    </row>
    <row r="59" spans="2:6" x14ac:dyDescent="0.35">
      <c r="B59" s="28">
        <v>45433</v>
      </c>
      <c r="C59" s="13" t="s">
        <v>15</v>
      </c>
      <c r="D59" s="11"/>
      <c r="E59" s="55" t="s">
        <v>6</v>
      </c>
      <c r="F59" s="54">
        <v>74.25</v>
      </c>
    </row>
    <row r="60" spans="2:6" x14ac:dyDescent="0.35">
      <c r="B60" s="28">
        <v>45433</v>
      </c>
      <c r="C60" s="13" t="s">
        <v>16</v>
      </c>
      <c r="D60" s="11"/>
      <c r="E60" s="55" t="s">
        <v>6</v>
      </c>
      <c r="F60" s="54">
        <v>70</v>
      </c>
    </row>
    <row r="61" spans="2:6" x14ac:dyDescent="0.35">
      <c r="B61" s="28">
        <v>45434</v>
      </c>
      <c r="C61" s="13" t="s">
        <v>14</v>
      </c>
      <c r="D61" s="11"/>
      <c r="E61" s="55" t="s">
        <v>6</v>
      </c>
      <c r="F61" s="54">
        <f>335.52+65</f>
        <v>400.52</v>
      </c>
    </row>
    <row r="62" spans="2:6" x14ac:dyDescent="0.35">
      <c r="B62" s="28">
        <v>45434</v>
      </c>
      <c r="C62" s="13" t="s">
        <v>16</v>
      </c>
      <c r="D62" s="11"/>
      <c r="E62" s="55" t="s">
        <v>6</v>
      </c>
      <c r="F62" s="54">
        <v>90.99</v>
      </c>
    </row>
    <row r="63" spans="2:6" x14ac:dyDescent="0.35">
      <c r="B63" s="28">
        <v>45434</v>
      </c>
      <c r="C63" s="13" t="s">
        <v>9</v>
      </c>
      <c r="D63" s="11">
        <v>2</v>
      </c>
      <c r="E63" s="55" t="s">
        <v>6</v>
      </c>
      <c r="F63" s="54">
        <v>120.6</v>
      </c>
    </row>
    <row r="64" spans="2:6" x14ac:dyDescent="0.35">
      <c r="B64" s="28">
        <v>45434</v>
      </c>
      <c r="C64" s="13" t="s">
        <v>12</v>
      </c>
      <c r="D64" s="11"/>
      <c r="E64" s="55" t="s">
        <v>6</v>
      </c>
      <c r="F64" s="54">
        <v>6.5</v>
      </c>
    </row>
    <row r="65" spans="2:6" x14ac:dyDescent="0.35">
      <c r="B65" s="28">
        <v>45435</v>
      </c>
      <c r="C65" s="13" t="s">
        <v>12</v>
      </c>
      <c r="D65" s="11"/>
      <c r="E65" s="55" t="s">
        <v>6</v>
      </c>
      <c r="F65" s="54">
        <f>3.5+4.99</f>
        <v>8.49</v>
      </c>
    </row>
    <row r="67" spans="2:6" x14ac:dyDescent="0.35">
      <c r="B67" s="58">
        <v>45444</v>
      </c>
      <c r="C67" s="53"/>
      <c r="D67" s="1"/>
      <c r="F67" s="57"/>
    </row>
    <row r="68" spans="2:6" x14ac:dyDescent="0.35">
      <c r="B68" s="39" t="s">
        <v>0</v>
      </c>
      <c r="C68" s="2" t="s">
        <v>1</v>
      </c>
      <c r="D68" s="4" t="s">
        <v>2</v>
      </c>
      <c r="E68" s="3" t="s">
        <v>3</v>
      </c>
      <c r="F68" s="56" t="s">
        <v>4</v>
      </c>
    </row>
    <row r="69" spans="2:6" x14ac:dyDescent="0.35">
      <c r="B69" s="28">
        <v>45447</v>
      </c>
      <c r="C69" s="13" t="s">
        <v>34</v>
      </c>
      <c r="D69" s="11"/>
      <c r="E69" s="55" t="s">
        <v>35</v>
      </c>
      <c r="F69" s="54">
        <v>192.59</v>
      </c>
    </row>
    <row r="70" spans="2:6" x14ac:dyDescent="0.35">
      <c r="B70" s="28">
        <v>45447</v>
      </c>
      <c r="C70" s="13" t="s">
        <v>36</v>
      </c>
      <c r="D70" s="11">
        <v>2</v>
      </c>
      <c r="E70" s="55" t="s">
        <v>35</v>
      </c>
      <c r="F70" s="54">
        <f>44.25+3.6+416.27</f>
        <v>464.12</v>
      </c>
    </row>
    <row r="71" spans="2:6" x14ac:dyDescent="0.35">
      <c r="B71" s="28">
        <v>45466</v>
      </c>
      <c r="C71" s="13" t="s">
        <v>9</v>
      </c>
      <c r="D71" s="11">
        <v>1</v>
      </c>
      <c r="E71" s="55" t="s">
        <v>37</v>
      </c>
      <c r="F71" s="54">
        <v>180</v>
      </c>
    </row>
    <row r="72" spans="2:6" x14ac:dyDescent="0.35">
      <c r="B72" s="28">
        <v>45466</v>
      </c>
      <c r="C72" s="13" t="s">
        <v>7</v>
      </c>
      <c r="D72" s="11"/>
      <c r="E72" s="55" t="s">
        <v>10</v>
      </c>
      <c r="F72" s="54">
        <v>19.399999999999999</v>
      </c>
    </row>
    <row r="73" spans="2:6" x14ac:dyDescent="0.35">
      <c r="B73" s="28">
        <v>45466</v>
      </c>
      <c r="C73" s="13" t="s">
        <v>26</v>
      </c>
      <c r="D73" s="11"/>
      <c r="E73" s="55" t="s">
        <v>10</v>
      </c>
      <c r="F73" s="54">
        <v>30.23</v>
      </c>
    </row>
    <row r="74" spans="2:6" x14ac:dyDescent="0.35">
      <c r="B74" s="28">
        <v>45466</v>
      </c>
      <c r="C74" s="13" t="s">
        <v>12</v>
      </c>
      <c r="D74" s="11"/>
      <c r="E74" s="55" t="s">
        <v>10</v>
      </c>
      <c r="F74" s="54">
        <v>23.6</v>
      </c>
    </row>
    <row r="75" spans="2:6" x14ac:dyDescent="0.35">
      <c r="B75" s="28">
        <v>45468</v>
      </c>
      <c r="C75" s="13" t="s">
        <v>7</v>
      </c>
      <c r="D75" s="11"/>
      <c r="E75" s="55" t="s">
        <v>10</v>
      </c>
      <c r="F75" s="54">
        <v>19.399999999999999</v>
      </c>
    </row>
    <row r="76" spans="2:6" x14ac:dyDescent="0.35">
      <c r="B76" s="28">
        <v>45468</v>
      </c>
      <c r="C76" s="13" t="s">
        <v>26</v>
      </c>
      <c r="D76" s="11"/>
      <c r="E76" s="5" t="s">
        <v>10</v>
      </c>
      <c r="F76" s="54">
        <v>19.95</v>
      </c>
    </row>
  </sheetData>
  <autoFilter ref="F5:F33" xr:uid="{16778FF8-02D6-4AD2-9CD7-AA44A6046100}"/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81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e1ab92-911c-466d-a1e5-9bc39b70a99e" xsi:nil="true"/>
    <Sign_x002d_off_x0020_status xmlns="93d5b4ae-fd5f-4a77-a5e5-125ec09ad000" xsi:nil="true"/>
    <lbe9068ba2144257836c503922dbb604 xmlns="93d5b4ae-fd5f-4a77-a5e5-125ec09ad000">
      <Terms xmlns="http://schemas.microsoft.com/office/infopath/2007/PartnerControls"/>
    </lbe9068ba2144257836c503922dbb604>
    <Approval_x0020_Status xmlns="bd79969b-c608-4b7b-b6e2-397e1f86b16f" xsi:nil="true"/>
    <Approved_x0020_by xmlns="bd79969b-c608-4b7b-b6e2-397e1f86b16f">
      <UserInfo>
        <DisplayName/>
        <AccountId xsi:nil="true"/>
        <AccountType/>
      </UserInfo>
    </Approved_x0020_by>
    <Approval_x0020_Date xmlns="bd79969b-c608-4b7b-b6e2-397e1f86b16f" xsi:nil="true"/>
    <lcf76f155ced4ddcb4097134ff3c332f xmlns="277a810b-a058-4e5c-8322-fe69649f0387">
      <Terms xmlns="http://schemas.microsoft.com/office/infopath/2007/PartnerControls"/>
    </lcf76f155ced4ddcb4097134ff3c332f>
    <_Flow_SignoffStatus xmlns="277a810b-a058-4e5c-8322-fe69649f038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5CB58D8DD58A4798A8E1CDF77D951B" ma:contentTypeVersion="20" ma:contentTypeDescription="Create a new document." ma:contentTypeScope="" ma:versionID="52ae13518dda4aebc0a5d433185940f8">
  <xsd:schema xmlns:xsd="http://www.w3.org/2001/XMLSchema" xmlns:xs="http://www.w3.org/2001/XMLSchema" xmlns:p="http://schemas.microsoft.com/office/2006/metadata/properties" xmlns:ns2="93d5b4ae-fd5f-4a77-a5e5-125ec09ad000" xmlns:ns3="3fe1ab92-911c-466d-a1e5-9bc39b70a99e" xmlns:ns4="bd79969b-c608-4b7b-b6e2-397e1f86b16f" xmlns:ns5="277a810b-a058-4e5c-8322-fe69649f0387" targetNamespace="http://schemas.microsoft.com/office/2006/metadata/properties" ma:root="true" ma:fieldsID="b0aa4e593804e96fa7780efbc11aa194" ns2:_="" ns3:_="" ns4:_="" ns5:_="">
    <xsd:import namespace="93d5b4ae-fd5f-4a77-a5e5-125ec09ad000"/>
    <xsd:import namespace="3fe1ab92-911c-466d-a1e5-9bc39b70a99e"/>
    <xsd:import namespace="bd79969b-c608-4b7b-b6e2-397e1f86b16f"/>
    <xsd:import namespace="277a810b-a058-4e5c-8322-fe69649f0387"/>
    <xsd:element name="properties">
      <xsd:complexType>
        <xsd:sequence>
          <xsd:element name="documentManagement">
            <xsd:complexType>
              <xsd:all>
                <xsd:element ref="ns2:Sign_x002d_off_x0020_status" minOccurs="0"/>
                <xsd:element ref="ns2:lbe9068ba2144257836c503922dbb604" minOccurs="0"/>
                <xsd:element ref="ns3:TaxCatchAll" minOccurs="0"/>
                <xsd:element ref="ns4:Approval_x0020_Status" minOccurs="0"/>
                <xsd:element ref="ns4:Approved_x0020_by" minOccurs="0"/>
                <xsd:element ref="ns4:Approval_x0020_Date" minOccurs="0"/>
                <xsd:element ref="ns5:MediaServiceMetadata" minOccurs="0"/>
                <xsd:element ref="ns5:MediaServiceFastMetadata" minOccurs="0"/>
                <xsd:element ref="ns5:MediaServiceSearchProperties" minOccurs="0"/>
                <xsd:element ref="ns5:MediaServiceObjectDetectorVersions" minOccurs="0"/>
                <xsd:element ref="ns3:SharedWithUsers" minOccurs="0"/>
                <xsd:element ref="ns3:SharedWithDetails" minOccurs="0"/>
                <xsd:element ref="ns5:lcf76f155ced4ddcb4097134ff3c332f" minOccurs="0"/>
                <xsd:element ref="ns5:MediaServiceDateTaken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5b4ae-fd5f-4a77-a5e5-125ec09ad000" elementFormDefault="qualified">
    <xsd:import namespace="http://schemas.microsoft.com/office/2006/documentManagement/types"/>
    <xsd:import namespace="http://schemas.microsoft.com/office/infopath/2007/PartnerControls"/>
    <xsd:element name="Sign_x002d_off_x0020_status" ma:index="3" nillable="true" ma:displayName="Sign-off status" ma:internalName="Sign_x002d_off_x0020_status">
      <xsd:simpleType>
        <xsd:restriction base="dms:Text">
          <xsd:maxLength value="255"/>
        </xsd:restriction>
      </xsd:simpleType>
    </xsd:element>
    <xsd:element name="lbe9068ba2144257836c503922dbb604" ma:index="6" nillable="true" ma:taxonomy="true" ma:internalName="lbe9068ba2144257836c503922dbb604" ma:taxonomyFieldName="category" ma:displayName="category" ma:default="" ma:fieldId="{5be9068b-a214-4257-836c-503922dbb604}" ma:sspId="3110710f-af1f-4457-9596-69bff0e43749" ma:termSetId="02450259-23b7-4790-8a7c-1a6c9729075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1ab92-911c-466d-a1e5-9bc39b70a99e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hidden="true" ma:list="{088839fc-ebaa-48a6-8132-10f898cd28c8}" ma:internalName="TaxCatchAll" ma:showField="CatchAllData" ma:web="3fe1ab92-911c-466d-a1e5-9bc39b70a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9969b-c608-4b7b-b6e2-397e1f86b16f" elementFormDefault="qualified">
    <xsd:import namespace="http://schemas.microsoft.com/office/2006/documentManagement/types"/>
    <xsd:import namespace="http://schemas.microsoft.com/office/infopath/2007/PartnerControls"/>
    <xsd:element name="Approval_x0020_Status" ma:index="12" nillable="true" ma:displayName="Approval Status" ma:internalName="Approval_x0020_Status">
      <xsd:simpleType>
        <xsd:restriction base="dms:Text">
          <xsd:maxLength value="255"/>
        </xsd:restriction>
      </xsd:simpleType>
    </xsd:element>
    <xsd:element name="Approved_x0020_by" ma:index="13" nillable="true" ma:displayName="Approved by" ma:list="UserInfo" ma:SharePointGroup="0" ma:internalName="Approv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al_x0020_Date" ma:index="14" nillable="true" ma:displayName="Approval Date" ma:format="DateOnly" ma:internalName="Approval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a810b-a058-4e5c-8322-fe69649f03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10710f-af1f-4457-9596-69bff0e437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7" nillable="true" ma:displayName="Sign-off status" ma:internalName="Sign_x002d_off_x0020_status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FE854D-2AB0-43BE-9E18-42939D04EBCB}">
  <ds:schemaRefs>
    <ds:schemaRef ds:uri="http://schemas.microsoft.com/office/2006/metadata/properties"/>
    <ds:schemaRef ds:uri="http://schemas.microsoft.com/office/infopath/2007/PartnerControls"/>
    <ds:schemaRef ds:uri="3fe1ab92-911c-466d-a1e5-9bc39b70a99e"/>
    <ds:schemaRef ds:uri="93d5b4ae-fd5f-4a77-a5e5-125ec09ad000"/>
    <ds:schemaRef ds:uri="bd79969b-c608-4b7b-b6e2-397e1f86b16f"/>
    <ds:schemaRef ds:uri="0cea685c-2705-43d7-b523-8ddb71ca5719"/>
    <ds:schemaRef ds:uri="277a810b-a058-4e5c-8322-fe69649f0387"/>
  </ds:schemaRefs>
</ds:datastoreItem>
</file>

<file path=customXml/itemProps2.xml><?xml version="1.0" encoding="utf-8"?>
<ds:datastoreItem xmlns:ds="http://schemas.openxmlformats.org/officeDocument/2006/customXml" ds:itemID="{BF50D4B2-0BC8-4964-8CA8-0D38D8488E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d5b4ae-fd5f-4a77-a5e5-125ec09ad000"/>
    <ds:schemaRef ds:uri="3fe1ab92-911c-466d-a1e5-9bc39b70a99e"/>
    <ds:schemaRef ds:uri="bd79969b-c608-4b7b-b6e2-397e1f86b16f"/>
    <ds:schemaRef ds:uri="277a810b-a058-4e5c-8322-fe69649f03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BDCFC3-64A5-4128-857A-70B920071C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T. Eggar</vt:lpstr>
      <vt:lpstr>Sheet1</vt:lpstr>
      <vt:lpstr>I. Lanaghan</vt:lpstr>
      <vt:lpstr>S. Deasley</vt:lpstr>
      <vt:lpstr>M. Brown</vt:lpstr>
      <vt:lpstr>S. Vaughan</vt:lpstr>
      <vt:lpstr>S. Payne</vt:lpstr>
      <vt:lpstr>N. Granger</vt:lpstr>
      <vt:lpstr>'I. Lanaghan'!Print_Area</vt:lpstr>
      <vt:lpstr>'M. Brown'!Print_Area</vt:lpstr>
      <vt:lpstr>'N. Granger'!Print_Area</vt:lpstr>
      <vt:lpstr>'S. Deasley'!Print_Area</vt:lpstr>
      <vt:lpstr>'S. Vaughan'!Print_Area</vt:lpstr>
      <vt:lpstr>'T. Eggar'!Print_Area</vt:lpstr>
      <vt:lpstr>'I. Lanaghan'!Print_Titles</vt:lpstr>
      <vt:lpstr>'S. Deasley'!Print_Titles</vt:lpstr>
      <vt:lpstr>'T. Eggar'!Print_Titles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2024-10-03T12:54:34Z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0x010100715CB58D8DD58A4798A8E1CDF77D951B</vt:lpwstr>
  </property>
  <property fmtid="{D5CDD505-2E9C-101B-9397-08002B2CF9AE}" pid="3" name="Category">
    <vt:lpwstr/>
  </property>
  <property fmtid="{D5CDD505-2E9C-101B-9397-08002B2CF9AE}" pid="4" name="MediaServiceImageTags">
    <vt:lpwstr/>
  </property>
</Properties>
</file>